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1148" windowHeight="5928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" sheetId="9" r:id="rId9"/>
    <sheet name="oct" sheetId="10" r:id="rId10"/>
    <sheet name="nov" sheetId="11" r:id="rId11"/>
    <sheet name="dic" sheetId="12" r:id="rId12"/>
    <sheet name="acum" sheetId="13" r:id="rId13"/>
  </sheets>
  <definedNames/>
  <calcPr fullCalcOnLoad="1"/>
</workbook>
</file>

<file path=xl/sharedStrings.xml><?xml version="1.0" encoding="utf-8"?>
<sst xmlns="http://schemas.openxmlformats.org/spreadsheetml/2006/main" count="737" uniqueCount="69">
  <si>
    <t>AAL</t>
  </si>
  <si>
    <t>AMERICAN</t>
  </si>
  <si>
    <t>ACA</t>
  </si>
  <si>
    <t>AIR CANADA</t>
  </si>
  <si>
    <t>AFR</t>
  </si>
  <si>
    <t>AIR FRANCE</t>
  </si>
  <si>
    <t>ALV</t>
  </si>
  <si>
    <t>AEROPOSTAL</t>
  </si>
  <si>
    <t>ARE</t>
  </si>
  <si>
    <t>AIRES</t>
  </si>
  <si>
    <t>ARG</t>
  </si>
  <si>
    <t>AEROLINEAS ARGENTINAS</t>
  </si>
  <si>
    <t>AVA</t>
  </si>
  <si>
    <t>AVIANCA</t>
  </si>
  <si>
    <t>CMP</t>
  </si>
  <si>
    <t>COPA</t>
  </si>
  <si>
    <t>COA</t>
  </si>
  <si>
    <t>CONTINENTAL</t>
  </si>
  <si>
    <t>DAL</t>
  </si>
  <si>
    <t>DELTA</t>
  </si>
  <si>
    <t>IBE</t>
  </si>
  <si>
    <t>IBERIA</t>
  </si>
  <si>
    <t>LAN</t>
  </si>
  <si>
    <t>LAN CHILE</t>
  </si>
  <si>
    <t>LLB</t>
  </si>
  <si>
    <t>LLOYD BOLIVIANO</t>
  </si>
  <si>
    <t>LPE</t>
  </si>
  <si>
    <t>LAN PERU</t>
  </si>
  <si>
    <t>MPD</t>
  </si>
  <si>
    <t>AIR COMET</t>
  </si>
  <si>
    <t>MXA</t>
  </si>
  <si>
    <t>MEXICANA</t>
  </si>
  <si>
    <t>OTR</t>
  </si>
  <si>
    <t>OTRA</t>
  </si>
  <si>
    <t>RPB</t>
  </si>
  <si>
    <t>AEROREPUBLICA</t>
  </si>
  <si>
    <t>EMPRESA</t>
  </si>
  <si>
    <t>2007 ENERO</t>
  </si>
  <si>
    <t>PASAJEROS MOVILIZADOS</t>
  </si>
  <si>
    <t>QUEJAS POR CADA 10.000 PASAJEROS</t>
  </si>
  <si>
    <t>SIGLA</t>
  </si>
  <si>
    <t>NOMBRE</t>
  </si>
  <si>
    <t>CV</t>
  </si>
  <si>
    <t>DP</t>
  </si>
  <si>
    <t>DV</t>
  </si>
  <si>
    <t>ID</t>
  </si>
  <si>
    <t>MM</t>
  </si>
  <si>
    <t>RE</t>
  </si>
  <si>
    <t>SV</t>
  </si>
  <si>
    <t>ZZ</t>
  </si>
  <si>
    <t>TOTAL</t>
  </si>
  <si>
    <t>2007 FEBRERO</t>
  </si>
  <si>
    <t>2007 MARZO</t>
  </si>
  <si>
    <t>2007 ABRIL</t>
  </si>
  <si>
    <t>VRN</t>
  </si>
  <si>
    <t>OPERACIÓN INTERNACIONAL</t>
  </si>
  <si>
    <t>QUEJAS POR AEROLINEA Y MOTIVO</t>
  </si>
  <si>
    <t>Fuente: Empresas Aéreas</t>
  </si>
  <si>
    <t>2007 MAYO</t>
  </si>
  <si>
    <t>2007 JUNIO</t>
  </si>
  <si>
    <t>2007 JULIO</t>
  </si>
  <si>
    <t>2007 AGOSTO</t>
  </si>
  <si>
    <t>2007 SEPTIEMBRE</t>
  </si>
  <si>
    <t>2007 OCTUBRE</t>
  </si>
  <si>
    <t>2007 NOVIEMBRE</t>
  </si>
  <si>
    <t>2007 DICIEMBRE</t>
  </si>
  <si>
    <t>VARIG</t>
  </si>
  <si>
    <t>ACUMULADO ENE-DIC 2007</t>
  </si>
  <si>
    <t>A. ARGENTINAS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</si>
</sst>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d\-mmm\-yy"/>
    <numFmt numFmtId="170" formatCode="d\-mmm"/>
    <numFmt numFmtId="171" formatCode="h:mm\ AM/PM"/>
    <numFmt numFmtId="172" formatCode="h:mm:ss\ AM/PM"/>
    <numFmt numFmtId="173" formatCode="h:mm"/>
    <numFmt numFmtId="174" formatCode="h:mm:ss"/>
    <numFmt numFmtId="175" formatCode="m/d/yy\ h:mm"/>
    <numFmt numFmtId="176" formatCode="d\ h:mm"/>
    <numFmt numFmtId="177" formatCode="0.0"/>
  </numFmts>
  <fonts count="16">
    <font>
      <sz val="10"/>
      <name val=""/>
      <family val="0"/>
    </font>
    <font>
      <b/>
      <sz val="10"/>
      <name val=""/>
      <family val="0"/>
    </font>
    <font>
      <i/>
      <sz val="10"/>
      <name val=""/>
      <family val="0"/>
    </font>
    <font>
      <b/>
      <i/>
      <sz val="10"/>
      <name val="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"/>
      <family val="0"/>
    </font>
    <font>
      <u val="single"/>
      <sz val="10"/>
      <color indexed="12"/>
      <name val=""/>
      <family val="0"/>
    </font>
    <font>
      <u val="single"/>
      <sz val="10"/>
      <color indexed="36"/>
      <name val="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23.5"/>
      <name val="Arial"/>
      <family val="0"/>
    </font>
    <font>
      <sz val="8"/>
      <name val="Arial"/>
      <family val="2"/>
    </font>
    <font>
      <b/>
      <sz val="5.75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17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177" fontId="0" fillId="3" borderId="1" xfId="0" applyNumberFormat="1" applyFill="1" applyBorder="1" applyAlignment="1">
      <alignment/>
    </xf>
    <xf numFmtId="0" fontId="5" fillId="0" borderId="1" xfId="0" applyFont="1" applyBorder="1" applyAlignment="1">
      <alignment/>
    </xf>
    <xf numFmtId="177" fontId="0" fillId="0" borderId="1" xfId="0" applyNumberFormat="1" applyBorder="1" applyAlignment="1">
      <alignment/>
    </xf>
    <xf numFmtId="0" fontId="4" fillId="2" borderId="1" xfId="0" applyFont="1" applyFill="1" applyBorder="1" applyAlignment="1" quotePrefix="1">
      <alignment horizontal="left"/>
    </xf>
    <xf numFmtId="3" fontId="5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3" xfId="0" applyFont="1" applyBorder="1" applyAlignment="1">
      <alignment/>
    </xf>
    <xf numFmtId="177" fontId="0" fillId="0" borderId="4" xfId="0" applyNumberForma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177" fontId="0" fillId="0" borderId="7" xfId="0" applyNumberForma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0" fontId="5" fillId="3" borderId="11" xfId="0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177" fontId="0" fillId="3" borderId="12" xfId="0" applyNumberForma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17" xfId="0" applyFont="1" applyBorder="1" applyAlignment="1">
      <alignment/>
    </xf>
    <xf numFmtId="177" fontId="0" fillId="0" borderId="18" xfId="0" applyNumberFormat="1" applyBorder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17" fontId="4" fillId="2" borderId="20" xfId="0" applyNumberFormat="1" applyFont="1" applyFill="1" applyBorder="1" applyAlignment="1">
      <alignment horizontal="center"/>
    </xf>
    <xf numFmtId="17" fontId="4" fillId="2" borderId="21" xfId="0" applyNumberFormat="1" applyFont="1" applyFill="1" applyBorder="1" applyAlignment="1">
      <alignment horizontal="center"/>
    </xf>
    <xf numFmtId="17" fontId="4" fillId="2" borderId="22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7" fontId="4" fillId="2" borderId="1" xfId="0" applyNumberFormat="1" applyFont="1" applyFill="1" applyBorder="1" applyAlignment="1" quotePrefix="1">
      <alignment horizontal="center"/>
    </xf>
    <xf numFmtId="17" fontId="4" fillId="2" borderId="1" xfId="0" applyNumberFormat="1" applyFont="1" applyFill="1" applyBorder="1" applyAlignment="1">
      <alignment horizontal="center"/>
    </xf>
    <xf numFmtId="17" fontId="4" fillId="2" borderId="20" xfId="0" applyNumberFormat="1" applyFont="1" applyFill="1" applyBorder="1" applyAlignment="1" quotePrefix="1">
      <alignment horizontal="center"/>
    </xf>
    <xf numFmtId="17" fontId="4" fillId="2" borderId="21" xfId="0" applyNumberFormat="1" applyFont="1" applyFill="1" applyBorder="1" applyAlignment="1" quotePrefix="1">
      <alignment horizontal="center"/>
    </xf>
    <xf numFmtId="17" fontId="4" fillId="2" borderId="22" xfId="0" applyNumberFormat="1" applyFont="1" applyFill="1" applyBorder="1" applyAlignment="1" quotePrefix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3" fontId="6" fillId="2" borderId="25" xfId="0" applyNumberFormat="1" applyFont="1" applyFill="1" applyBorder="1" applyAlignment="1" quotePrefix="1">
      <alignment horizontal="center" vertical="center" wrapText="1"/>
    </xf>
    <xf numFmtId="3" fontId="6" fillId="2" borderId="26" xfId="0" applyNumberFormat="1" applyFont="1" applyFill="1" applyBorder="1" applyAlignment="1" quotePrefix="1">
      <alignment horizontal="center" vertical="center" wrapText="1"/>
    </xf>
    <xf numFmtId="0" fontId="6" fillId="2" borderId="25" xfId="0" applyFont="1" applyFill="1" applyBorder="1" applyAlignment="1" quotePrefix="1">
      <alignment horizontal="center" vertical="center" wrapText="1"/>
    </xf>
    <xf numFmtId="0" fontId="6" fillId="2" borderId="26" xfId="0" applyFont="1" applyFill="1" applyBorder="1" applyAlignment="1" quotePrefix="1">
      <alignment horizontal="center" vertical="center" wrapText="1"/>
    </xf>
    <xf numFmtId="17" fontId="4" fillId="2" borderId="27" xfId="0" applyNumberFormat="1" applyFont="1" applyFill="1" applyBorder="1" applyAlignment="1" quotePrefix="1">
      <alignment horizontal="center"/>
    </xf>
    <xf numFmtId="17" fontId="4" fillId="2" borderId="28" xfId="0" applyNumberFormat="1" applyFont="1" applyFill="1" applyBorder="1" applyAlignment="1" quotePrefix="1">
      <alignment horizontal="center"/>
    </xf>
    <xf numFmtId="17" fontId="4" fillId="2" borderId="29" xfId="0" applyNumberFormat="1" applyFont="1" applyFill="1" applyBorder="1" applyAlignment="1" quotePrefix="1">
      <alignment horizontal="center"/>
    </xf>
  </cellXfs>
  <cellStyles count="5">
    <cellStyle name="Normal" xfId="0"/>
    <cellStyle name="Hyperlink" xfId="15"/>
    <cellStyle name="Followed Hyperlink" xfId="16"/>
    <cellStyle name="Currency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/>
              <a:t>QUEJAS INTERNACIONALES POR CADA 10.000 PASAJEROS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05"/>
          <c:w val="0.986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acum!$B$27:$B$45</c:f>
              <c:strCache/>
            </c:strRef>
          </c:cat>
          <c:val>
            <c:numRef>
              <c:f>acum!$C$27:$C$45</c:f>
              <c:numCache/>
            </c:numRef>
          </c:val>
        </c:ser>
        <c:gapWidth val="40"/>
        <c:axId val="22965409"/>
        <c:axId val="62017086"/>
      </c:barChart>
      <c:catAx>
        <c:axId val="22965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62017086"/>
        <c:crosses val="autoZero"/>
        <c:auto val="1"/>
        <c:lblOffset val="100"/>
        <c:noMultiLvlLbl val="0"/>
      </c:catAx>
      <c:valAx>
        <c:axId val="620170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965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26</xdr:row>
      <xdr:rowOff>0</xdr:rowOff>
    </xdr:from>
    <xdr:to>
      <xdr:col>12</xdr:col>
      <xdr:colOff>819150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2971800" y="4410075"/>
        <a:ext cx="3933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O7" sqref="O7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  <col min="13" max="65" width="10.50390625" style="0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7.25" customHeight="1">
      <c r="A3" s="43" t="s">
        <v>36</v>
      </c>
      <c r="B3" s="43"/>
      <c r="C3" s="39" t="s">
        <v>37</v>
      </c>
      <c r="D3" s="40"/>
      <c r="E3" s="40"/>
      <c r="F3" s="40"/>
      <c r="G3" s="40"/>
      <c r="H3" s="40"/>
      <c r="I3" s="40"/>
      <c r="J3" s="40"/>
      <c r="K3" s="41"/>
      <c r="L3" s="42" t="s">
        <v>38</v>
      </c>
      <c r="M3" s="36" t="s">
        <v>39</v>
      </c>
    </row>
    <row r="4" spans="1:13" ht="16.5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9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17</v>
      </c>
      <c r="D5" s="4">
        <f t="shared" si="0"/>
        <v>14</v>
      </c>
      <c r="E5" s="4">
        <f t="shared" si="0"/>
        <v>9</v>
      </c>
      <c r="F5" s="4">
        <f t="shared" si="0"/>
        <v>8</v>
      </c>
      <c r="G5" s="4">
        <f t="shared" si="0"/>
        <v>10</v>
      </c>
      <c r="H5" s="4">
        <f t="shared" si="0"/>
        <v>1</v>
      </c>
      <c r="I5" s="4">
        <f t="shared" si="0"/>
        <v>3</v>
      </c>
      <c r="J5" s="4">
        <f t="shared" si="0"/>
        <v>13</v>
      </c>
      <c r="K5" s="4">
        <f t="shared" si="0"/>
        <v>75</v>
      </c>
      <c r="L5" s="5">
        <f>SUM(L6:L23)</f>
        <v>411298</v>
      </c>
      <c r="M5" s="6">
        <f aca="true" t="shared" si="1" ref="M5:M24">+K5*10000/L5</f>
        <v>1.8234953731844064</v>
      </c>
    </row>
    <row r="6" spans="1:13" ht="12.75">
      <c r="A6" s="7" t="s">
        <v>0</v>
      </c>
      <c r="B6" s="7" t="s">
        <v>1</v>
      </c>
      <c r="C6" s="7">
        <v>2</v>
      </c>
      <c r="D6" s="7">
        <v>2</v>
      </c>
      <c r="E6" s="7">
        <v>3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f aca="true" t="shared" si="2" ref="K6:K24">SUM(C6:J6)</f>
        <v>8</v>
      </c>
      <c r="L6" s="10">
        <v>43189</v>
      </c>
      <c r="M6" s="8">
        <f t="shared" si="1"/>
        <v>1.8523235083007248</v>
      </c>
    </row>
    <row r="7" spans="1:13" ht="12.75">
      <c r="A7" s="7" t="s">
        <v>2</v>
      </c>
      <c r="B7" s="7" t="s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2"/>
        <v>0</v>
      </c>
      <c r="L7" s="10">
        <v>4870</v>
      </c>
      <c r="M7" s="8">
        <f t="shared" si="1"/>
        <v>0</v>
      </c>
    </row>
    <row r="8" spans="1:13" ht="12.75">
      <c r="A8" s="7" t="s">
        <v>4</v>
      </c>
      <c r="B8" s="7" t="s">
        <v>5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f t="shared" si="2"/>
        <v>1</v>
      </c>
      <c r="L8" s="10">
        <v>15885</v>
      </c>
      <c r="M8" s="8">
        <f t="shared" si="1"/>
        <v>0.6295247088448221</v>
      </c>
    </row>
    <row r="9" spans="1:13" ht="12.75">
      <c r="A9" s="7" t="s">
        <v>6</v>
      </c>
      <c r="B9" s="7" t="s">
        <v>7</v>
      </c>
      <c r="C9" s="7">
        <v>4</v>
      </c>
      <c r="D9" s="7">
        <v>1</v>
      </c>
      <c r="E9" s="7">
        <v>0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f t="shared" si="2"/>
        <v>7</v>
      </c>
      <c r="L9" s="10">
        <v>10955</v>
      </c>
      <c r="M9" s="8">
        <f t="shared" si="1"/>
        <v>6.389776357827476</v>
      </c>
    </row>
    <row r="10" spans="1:13" ht="12.75">
      <c r="A10" s="7" t="s">
        <v>8</v>
      </c>
      <c r="B10" s="7" t="s">
        <v>9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f t="shared" si="2"/>
        <v>1</v>
      </c>
      <c r="L10" s="10">
        <v>5388</v>
      </c>
      <c r="M10" s="8">
        <f t="shared" si="1"/>
        <v>1.8559762435040832</v>
      </c>
    </row>
    <row r="11" spans="1:13" ht="12.75">
      <c r="A11" s="7" t="s">
        <v>10</v>
      </c>
      <c r="B11" s="7" t="s">
        <v>11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2"/>
        <v>1</v>
      </c>
      <c r="L11" s="10">
        <v>4338</v>
      </c>
      <c r="M11" s="8">
        <f t="shared" si="1"/>
        <v>2.305209774089442</v>
      </c>
    </row>
    <row r="12" spans="1:13" ht="12.75">
      <c r="A12" s="7" t="s">
        <v>12</v>
      </c>
      <c r="B12" s="7" t="s">
        <v>13</v>
      </c>
      <c r="C12" s="7">
        <v>3</v>
      </c>
      <c r="D12" s="7">
        <v>4</v>
      </c>
      <c r="E12" s="7">
        <v>3</v>
      </c>
      <c r="F12" s="7">
        <v>4</v>
      </c>
      <c r="G12" s="7">
        <v>3</v>
      </c>
      <c r="H12" s="7">
        <v>0</v>
      </c>
      <c r="I12" s="7">
        <v>2</v>
      </c>
      <c r="J12" s="7">
        <v>8</v>
      </c>
      <c r="K12" s="7">
        <f t="shared" si="2"/>
        <v>27</v>
      </c>
      <c r="L12" s="10">
        <v>189124</v>
      </c>
      <c r="M12" s="8">
        <f t="shared" si="1"/>
        <v>1.4276347792982382</v>
      </c>
    </row>
    <row r="13" spans="1:13" ht="12.75">
      <c r="A13" s="7" t="s">
        <v>14</v>
      </c>
      <c r="B13" s="7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f t="shared" si="2"/>
        <v>1</v>
      </c>
      <c r="L13" s="10">
        <v>41911</v>
      </c>
      <c r="M13" s="8">
        <f t="shared" si="1"/>
        <v>0.23860084464699005</v>
      </c>
    </row>
    <row r="14" spans="1:13" ht="12.75">
      <c r="A14" s="7" t="s">
        <v>16</v>
      </c>
      <c r="B14" s="7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2"/>
        <v>0</v>
      </c>
      <c r="L14" s="10">
        <v>16866</v>
      </c>
      <c r="M14" s="8">
        <f t="shared" si="1"/>
        <v>0</v>
      </c>
    </row>
    <row r="15" spans="1:13" ht="12.75">
      <c r="A15" s="7" t="s">
        <v>18</v>
      </c>
      <c r="B15" s="7" t="s">
        <v>19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2"/>
        <v>1</v>
      </c>
      <c r="L15" s="10">
        <v>10670</v>
      </c>
      <c r="M15" s="8">
        <f t="shared" si="1"/>
        <v>0.9372071227741331</v>
      </c>
    </row>
    <row r="16" spans="1:13" ht="12.75">
      <c r="A16" s="7" t="s">
        <v>20</v>
      </c>
      <c r="B16" s="7" t="s">
        <v>21</v>
      </c>
      <c r="C16" s="7">
        <v>1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7">
        <f t="shared" si="2"/>
        <v>3</v>
      </c>
      <c r="L16" s="10">
        <v>20271</v>
      </c>
      <c r="M16" s="8">
        <f t="shared" si="1"/>
        <v>1.479946721918011</v>
      </c>
    </row>
    <row r="17" spans="1:13" ht="12.75">
      <c r="A17" s="7" t="s">
        <v>22</v>
      </c>
      <c r="B17" s="7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2"/>
        <v>0</v>
      </c>
      <c r="L17" s="10">
        <v>10127</v>
      </c>
      <c r="M17" s="8">
        <f t="shared" si="1"/>
        <v>0</v>
      </c>
    </row>
    <row r="18" spans="1:13" ht="12.75">
      <c r="A18" s="7" t="s">
        <v>24</v>
      </c>
      <c r="B18" s="7" t="s">
        <v>25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2"/>
        <v>2</v>
      </c>
      <c r="L18" s="10">
        <v>2107</v>
      </c>
      <c r="M18" s="8">
        <f t="shared" si="1"/>
        <v>9.492168960607499</v>
      </c>
    </row>
    <row r="19" spans="1:13" ht="12.75">
      <c r="A19" s="7" t="s">
        <v>26</v>
      </c>
      <c r="B19" s="7" t="s">
        <v>27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f t="shared" si="2"/>
        <v>1</v>
      </c>
      <c r="L19" s="10">
        <v>5603</v>
      </c>
      <c r="M19" s="8">
        <f t="shared" si="1"/>
        <v>1.7847581652686062</v>
      </c>
    </row>
    <row r="20" spans="1:13" ht="12.75">
      <c r="A20" s="7" t="s">
        <v>28</v>
      </c>
      <c r="B20" s="7" t="s">
        <v>29</v>
      </c>
      <c r="C20" s="7">
        <v>2</v>
      </c>
      <c r="D20" s="7">
        <v>1</v>
      </c>
      <c r="E20" s="7">
        <v>3</v>
      </c>
      <c r="F20" s="7">
        <v>2</v>
      </c>
      <c r="G20" s="7">
        <v>1</v>
      </c>
      <c r="H20" s="7">
        <v>1</v>
      </c>
      <c r="I20" s="7">
        <v>0</v>
      </c>
      <c r="J20" s="7">
        <v>1</v>
      </c>
      <c r="K20" s="7">
        <f t="shared" si="2"/>
        <v>11</v>
      </c>
      <c r="L20" s="10">
        <v>6389</v>
      </c>
      <c r="M20" s="8">
        <f t="shared" si="1"/>
        <v>17.217091876663016</v>
      </c>
    </row>
    <row r="21" spans="1:13" ht="12.75">
      <c r="A21" s="7" t="s">
        <v>30</v>
      </c>
      <c r="B21" s="7" t="s">
        <v>31</v>
      </c>
      <c r="C21" s="7">
        <v>0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2"/>
        <v>1</v>
      </c>
      <c r="L21" s="10">
        <v>8226</v>
      </c>
      <c r="M21" s="8">
        <f t="shared" si="1"/>
        <v>1.2156576707999027</v>
      </c>
    </row>
    <row r="22" spans="1:13" ht="12.75">
      <c r="A22" s="7" t="s">
        <v>34</v>
      </c>
      <c r="B22" s="7" t="s">
        <v>35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f t="shared" si="2"/>
        <v>1</v>
      </c>
      <c r="L22" s="10">
        <v>12200</v>
      </c>
      <c r="M22" s="8">
        <f t="shared" si="1"/>
        <v>0.819672131147541</v>
      </c>
    </row>
    <row r="23" spans="1:13" ht="12.75">
      <c r="A23" s="7" t="s">
        <v>54</v>
      </c>
      <c r="B23" s="7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2"/>
        <v>0</v>
      </c>
      <c r="L23" s="10">
        <f>1051+2128</f>
        <v>3179</v>
      </c>
      <c r="M23" s="8">
        <f t="shared" si="1"/>
        <v>0</v>
      </c>
    </row>
    <row r="24" spans="1:13" ht="12.75">
      <c r="A24" s="7" t="s">
        <v>32</v>
      </c>
      <c r="B24" s="7" t="s">
        <v>33</v>
      </c>
      <c r="C24" s="7">
        <v>3</v>
      </c>
      <c r="D24" s="7">
        <v>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3</v>
      </c>
      <c r="K24" s="7">
        <f t="shared" si="2"/>
        <v>9</v>
      </c>
      <c r="L24" s="10">
        <f>1997+6436+8499+155+17848+1259+7771</f>
        <v>43965</v>
      </c>
      <c r="M24" s="8">
        <f t="shared" si="1"/>
        <v>2.0470829068577276</v>
      </c>
    </row>
    <row r="25" spans="1:2" ht="12.75">
      <c r="A25" s="38" t="s">
        <v>57</v>
      </c>
      <c r="B25" s="38"/>
    </row>
  </sheetData>
  <mergeCells count="6">
    <mergeCell ref="M3:M4"/>
    <mergeCell ref="A5:B5"/>
    <mergeCell ref="A25:B25"/>
    <mergeCell ref="C3:K3"/>
    <mergeCell ref="L3:L4"/>
    <mergeCell ref="A3:B3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L29" sqref="L29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7.25" customHeight="1">
      <c r="A3" s="43" t="s">
        <v>36</v>
      </c>
      <c r="B3" s="43"/>
      <c r="C3" s="46" t="s">
        <v>63</v>
      </c>
      <c r="D3" s="47"/>
      <c r="E3" s="47"/>
      <c r="F3" s="47"/>
      <c r="G3" s="47"/>
      <c r="H3" s="47"/>
      <c r="I3" s="47"/>
      <c r="J3" s="47"/>
      <c r="K3" s="48"/>
      <c r="L3" s="42" t="s">
        <v>38</v>
      </c>
      <c r="M3" s="36" t="s">
        <v>39</v>
      </c>
    </row>
    <row r="4" spans="1:13" ht="18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10</v>
      </c>
      <c r="D5" s="4">
        <f t="shared" si="0"/>
        <v>15</v>
      </c>
      <c r="E5" s="4">
        <f t="shared" si="0"/>
        <v>9</v>
      </c>
      <c r="F5" s="4">
        <f t="shared" si="0"/>
        <v>2</v>
      </c>
      <c r="G5" s="4">
        <f t="shared" si="0"/>
        <v>23</v>
      </c>
      <c r="H5" s="4">
        <f t="shared" si="0"/>
        <v>1</v>
      </c>
      <c r="I5" s="4">
        <f t="shared" si="0"/>
        <v>10</v>
      </c>
      <c r="J5" s="4">
        <f t="shared" si="0"/>
        <v>1</v>
      </c>
      <c r="K5" s="4">
        <f t="shared" si="0"/>
        <v>71</v>
      </c>
      <c r="L5" s="5">
        <f>SUM(L6:L24)</f>
        <v>403075</v>
      </c>
      <c r="M5" s="6">
        <f aca="true" t="shared" si="1" ref="M5:M24">+K5*10000/L5</f>
        <v>1.761458785585809</v>
      </c>
    </row>
    <row r="6" spans="1:13" ht="12.75">
      <c r="A6" s="7" t="s">
        <v>0</v>
      </c>
      <c r="B6" s="7" t="s">
        <v>1</v>
      </c>
      <c r="C6" s="7"/>
      <c r="D6" s="7">
        <v>2</v>
      </c>
      <c r="E6" s="7"/>
      <c r="F6" s="7"/>
      <c r="G6" s="7">
        <v>1</v>
      </c>
      <c r="H6" s="7"/>
      <c r="I6" s="7"/>
      <c r="J6" s="7"/>
      <c r="K6" s="7">
        <f aca="true" t="shared" si="2" ref="K6:K24">SUM(C6:J6)</f>
        <v>3</v>
      </c>
      <c r="L6" s="10">
        <v>34877</v>
      </c>
      <c r="M6" s="8">
        <f t="shared" si="1"/>
        <v>0.8601657252630673</v>
      </c>
    </row>
    <row r="7" spans="1:13" ht="12.75">
      <c r="A7" s="7" t="s">
        <v>2</v>
      </c>
      <c r="B7" s="7" t="s">
        <v>3</v>
      </c>
      <c r="C7" s="7"/>
      <c r="D7" s="7"/>
      <c r="E7" s="7"/>
      <c r="F7" s="7"/>
      <c r="G7" s="7"/>
      <c r="H7" s="7"/>
      <c r="I7" s="7"/>
      <c r="J7" s="7"/>
      <c r="K7" s="7">
        <f t="shared" si="2"/>
        <v>0</v>
      </c>
      <c r="L7" s="10">
        <v>3792</v>
      </c>
      <c r="M7" s="8">
        <f t="shared" si="1"/>
        <v>0</v>
      </c>
    </row>
    <row r="8" spans="1:13" ht="12.75">
      <c r="A8" s="7" t="s">
        <v>4</v>
      </c>
      <c r="B8" s="7" t="s">
        <v>5</v>
      </c>
      <c r="C8" s="7"/>
      <c r="D8" s="7"/>
      <c r="E8" s="7"/>
      <c r="F8" s="7"/>
      <c r="G8" s="7"/>
      <c r="H8" s="7"/>
      <c r="I8" s="7"/>
      <c r="J8" s="7"/>
      <c r="K8" s="7">
        <f t="shared" si="2"/>
        <v>0</v>
      </c>
      <c r="L8" s="10">
        <v>13205</v>
      </c>
      <c r="M8" s="8">
        <f t="shared" si="1"/>
        <v>0</v>
      </c>
    </row>
    <row r="9" spans="1:13" ht="12.75">
      <c r="A9" s="7" t="s">
        <v>6</v>
      </c>
      <c r="B9" s="7" t="s">
        <v>7</v>
      </c>
      <c r="C9" s="7"/>
      <c r="D9" s="7"/>
      <c r="E9" s="7"/>
      <c r="F9" s="7"/>
      <c r="G9" s="7"/>
      <c r="H9" s="7"/>
      <c r="I9" s="7"/>
      <c r="J9" s="7"/>
      <c r="K9" s="7">
        <f t="shared" si="2"/>
        <v>0</v>
      </c>
      <c r="L9" s="10"/>
      <c r="M9" s="8" t="e">
        <f t="shared" si="1"/>
        <v>#DIV/0!</v>
      </c>
    </row>
    <row r="10" spans="1:13" ht="12.75">
      <c r="A10" s="7" t="s">
        <v>8</v>
      </c>
      <c r="B10" s="7" t="s">
        <v>9</v>
      </c>
      <c r="C10" s="7"/>
      <c r="D10" s="7"/>
      <c r="E10" s="7"/>
      <c r="F10" s="7"/>
      <c r="G10" s="7">
        <v>3</v>
      </c>
      <c r="H10" s="7"/>
      <c r="I10" s="7"/>
      <c r="J10" s="7"/>
      <c r="K10" s="7">
        <f t="shared" si="2"/>
        <v>3</v>
      </c>
      <c r="L10" s="10">
        <v>5418</v>
      </c>
      <c r="M10" s="8">
        <f t="shared" si="1"/>
        <v>5.537098560354374</v>
      </c>
    </row>
    <row r="11" spans="1:13" ht="12.75">
      <c r="A11" s="7" t="s">
        <v>10</v>
      </c>
      <c r="B11" s="7" t="s">
        <v>11</v>
      </c>
      <c r="C11" s="7"/>
      <c r="D11" s="7">
        <v>1</v>
      </c>
      <c r="E11" s="7">
        <v>2</v>
      </c>
      <c r="F11" s="7"/>
      <c r="G11" s="7">
        <v>2</v>
      </c>
      <c r="H11" s="7">
        <v>1</v>
      </c>
      <c r="I11" s="7"/>
      <c r="J11" s="7"/>
      <c r="K11" s="7">
        <f t="shared" si="2"/>
        <v>6</v>
      </c>
      <c r="L11" s="10">
        <v>1734</v>
      </c>
      <c r="M11" s="8">
        <f t="shared" si="1"/>
        <v>34.602076124567475</v>
      </c>
    </row>
    <row r="12" spans="1:13" ht="12.75">
      <c r="A12" s="7" t="s">
        <v>12</v>
      </c>
      <c r="B12" s="7" t="s">
        <v>13</v>
      </c>
      <c r="C12" s="7">
        <v>5</v>
      </c>
      <c r="D12" s="7">
        <v>3</v>
      </c>
      <c r="E12" s="7">
        <v>5</v>
      </c>
      <c r="F12" s="7"/>
      <c r="G12" s="7">
        <v>8</v>
      </c>
      <c r="H12" s="7"/>
      <c r="I12" s="7"/>
      <c r="J12" s="7"/>
      <c r="K12" s="7">
        <f t="shared" si="2"/>
        <v>21</v>
      </c>
      <c r="L12" s="10">
        <v>164105</v>
      </c>
      <c r="M12" s="8">
        <f t="shared" si="1"/>
        <v>1.27966850492063</v>
      </c>
    </row>
    <row r="13" spans="1:13" ht="12.75">
      <c r="A13" s="7" t="s">
        <v>14</v>
      </c>
      <c r="B13" s="7" t="s">
        <v>15</v>
      </c>
      <c r="C13" s="7"/>
      <c r="D13" s="7">
        <v>4</v>
      </c>
      <c r="E13" s="7"/>
      <c r="F13" s="7"/>
      <c r="G13" s="7"/>
      <c r="H13" s="7"/>
      <c r="I13" s="7"/>
      <c r="J13" s="7"/>
      <c r="K13" s="7">
        <f t="shared" si="2"/>
        <v>4</v>
      </c>
      <c r="L13" s="10">
        <v>36335</v>
      </c>
      <c r="M13" s="8">
        <f t="shared" si="1"/>
        <v>1.1008669327095086</v>
      </c>
    </row>
    <row r="14" spans="1:13" ht="12.75">
      <c r="A14" s="7" t="s">
        <v>16</v>
      </c>
      <c r="B14" s="7" t="s">
        <v>17</v>
      </c>
      <c r="C14" s="7">
        <v>1</v>
      </c>
      <c r="D14" s="7"/>
      <c r="E14" s="7"/>
      <c r="F14" s="7"/>
      <c r="G14" s="7">
        <v>2</v>
      </c>
      <c r="H14" s="7"/>
      <c r="I14" s="7"/>
      <c r="J14" s="7"/>
      <c r="K14" s="7">
        <f t="shared" si="2"/>
        <v>3</v>
      </c>
      <c r="L14" s="10">
        <v>13943</v>
      </c>
      <c r="M14" s="8">
        <f t="shared" si="1"/>
        <v>2.151617299003084</v>
      </c>
    </row>
    <row r="15" spans="1:13" ht="12.75">
      <c r="A15" s="7" t="s">
        <v>18</v>
      </c>
      <c r="B15" s="7" t="s">
        <v>19</v>
      </c>
      <c r="C15" s="7"/>
      <c r="D15" s="7"/>
      <c r="E15" s="7"/>
      <c r="F15" s="7"/>
      <c r="G15" s="7"/>
      <c r="H15" s="7"/>
      <c r="I15" s="7"/>
      <c r="J15" s="7"/>
      <c r="K15" s="7">
        <f t="shared" si="2"/>
        <v>0</v>
      </c>
      <c r="L15" s="10">
        <v>7736</v>
      </c>
      <c r="M15" s="8">
        <f t="shared" si="1"/>
        <v>0</v>
      </c>
    </row>
    <row r="16" spans="1:13" ht="12.75">
      <c r="A16" s="7" t="s">
        <v>20</v>
      </c>
      <c r="B16" s="7" t="s">
        <v>21</v>
      </c>
      <c r="C16" s="7"/>
      <c r="D16" s="7"/>
      <c r="E16" s="7"/>
      <c r="F16" s="7"/>
      <c r="G16" s="7">
        <v>1</v>
      </c>
      <c r="H16" s="7"/>
      <c r="I16" s="7">
        <v>1</v>
      </c>
      <c r="J16" s="7"/>
      <c r="K16" s="7">
        <f t="shared" si="2"/>
        <v>2</v>
      </c>
      <c r="L16" s="10">
        <v>18710</v>
      </c>
      <c r="M16" s="8">
        <f t="shared" si="1"/>
        <v>1.0689470871191875</v>
      </c>
    </row>
    <row r="17" spans="1:13" ht="12.75">
      <c r="A17" s="7" t="s">
        <v>22</v>
      </c>
      <c r="B17" s="7" t="s">
        <v>23</v>
      </c>
      <c r="C17" s="7"/>
      <c r="D17" s="7">
        <v>1</v>
      </c>
      <c r="E17" s="7"/>
      <c r="F17" s="7"/>
      <c r="G17" s="7"/>
      <c r="H17" s="7"/>
      <c r="I17" s="7"/>
      <c r="J17" s="7"/>
      <c r="K17" s="7">
        <f t="shared" si="2"/>
        <v>1</v>
      </c>
      <c r="L17" s="10">
        <v>6252</v>
      </c>
      <c r="M17" s="8">
        <f t="shared" si="1"/>
        <v>1.599488163787588</v>
      </c>
    </row>
    <row r="18" spans="1:13" ht="12.75">
      <c r="A18" s="7" t="s">
        <v>24</v>
      </c>
      <c r="B18" s="7" t="s">
        <v>25</v>
      </c>
      <c r="C18" s="7"/>
      <c r="D18" s="7"/>
      <c r="E18" s="7"/>
      <c r="F18" s="7"/>
      <c r="G18" s="7"/>
      <c r="H18" s="7"/>
      <c r="I18" s="7"/>
      <c r="J18" s="7"/>
      <c r="K18" s="7">
        <f t="shared" si="2"/>
        <v>0</v>
      </c>
      <c r="L18" s="10"/>
      <c r="M18" s="8" t="e">
        <f t="shared" si="1"/>
        <v>#DIV/0!</v>
      </c>
    </row>
    <row r="19" spans="1:13" ht="12.75">
      <c r="A19" s="7" t="s">
        <v>26</v>
      </c>
      <c r="B19" s="7" t="s">
        <v>27</v>
      </c>
      <c r="C19" s="7"/>
      <c r="D19" s="7"/>
      <c r="E19" s="7"/>
      <c r="F19" s="7"/>
      <c r="G19" s="7"/>
      <c r="H19" s="7"/>
      <c r="I19" s="7"/>
      <c r="J19" s="7"/>
      <c r="K19" s="7">
        <f t="shared" si="2"/>
        <v>0</v>
      </c>
      <c r="L19" s="10">
        <v>6589</v>
      </c>
      <c r="M19" s="8">
        <f t="shared" si="1"/>
        <v>0</v>
      </c>
    </row>
    <row r="20" spans="1:13" ht="12.75">
      <c r="A20" s="7" t="s">
        <v>28</v>
      </c>
      <c r="B20" s="7" t="s">
        <v>29</v>
      </c>
      <c r="C20" s="7"/>
      <c r="D20" s="7">
        <v>1</v>
      </c>
      <c r="E20" s="7">
        <v>1</v>
      </c>
      <c r="F20" s="7"/>
      <c r="G20" s="7">
        <v>2</v>
      </c>
      <c r="H20" s="7"/>
      <c r="I20" s="7">
        <v>9</v>
      </c>
      <c r="J20" s="7"/>
      <c r="K20" s="7">
        <f t="shared" si="2"/>
        <v>13</v>
      </c>
      <c r="L20" s="10">
        <v>5458</v>
      </c>
      <c r="M20" s="8">
        <f t="shared" si="1"/>
        <v>23.818248442652987</v>
      </c>
    </row>
    <row r="21" spans="1:13" ht="12.75">
      <c r="A21" s="7" t="s">
        <v>30</v>
      </c>
      <c r="B21" s="7" t="s">
        <v>31</v>
      </c>
      <c r="C21" s="7"/>
      <c r="D21" s="7">
        <v>1</v>
      </c>
      <c r="E21" s="7"/>
      <c r="F21" s="7"/>
      <c r="G21" s="7"/>
      <c r="H21" s="7"/>
      <c r="I21" s="7"/>
      <c r="J21" s="7"/>
      <c r="K21" s="7">
        <f t="shared" si="2"/>
        <v>1</v>
      </c>
      <c r="L21" s="10">
        <v>8848</v>
      </c>
      <c r="M21" s="8">
        <f t="shared" si="1"/>
        <v>1.1301989150090417</v>
      </c>
    </row>
    <row r="22" spans="1:13" ht="12.75">
      <c r="A22" s="7" t="s">
        <v>34</v>
      </c>
      <c r="B22" s="7" t="s">
        <v>35</v>
      </c>
      <c r="C22" s="7"/>
      <c r="D22" s="7"/>
      <c r="E22" s="7">
        <v>1</v>
      </c>
      <c r="F22" s="7">
        <v>2</v>
      </c>
      <c r="G22" s="7">
        <v>3</v>
      </c>
      <c r="H22" s="7"/>
      <c r="I22" s="7"/>
      <c r="J22" s="7">
        <v>1</v>
      </c>
      <c r="K22" s="7">
        <f t="shared" si="2"/>
        <v>7</v>
      </c>
      <c r="L22" s="10">
        <v>26583</v>
      </c>
      <c r="M22" s="8">
        <f t="shared" si="1"/>
        <v>2.6332618590828725</v>
      </c>
    </row>
    <row r="23" spans="1:13" ht="12.75">
      <c r="A23" s="7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>
        <f t="shared" si="2"/>
        <v>0</v>
      </c>
      <c r="L23" s="10">
        <v>3871</v>
      </c>
      <c r="M23" s="8">
        <f t="shared" si="1"/>
        <v>0</v>
      </c>
    </row>
    <row r="24" spans="1:13" ht="12.75">
      <c r="A24" s="7" t="s">
        <v>32</v>
      </c>
      <c r="B24" s="7" t="s">
        <v>33</v>
      </c>
      <c r="C24" s="7">
        <v>4</v>
      </c>
      <c r="D24" s="7">
        <v>2</v>
      </c>
      <c r="E24" s="7"/>
      <c r="F24" s="7"/>
      <c r="G24" s="7">
        <v>1</v>
      </c>
      <c r="H24" s="7"/>
      <c r="I24" s="7"/>
      <c r="J24" s="7"/>
      <c r="K24" s="7">
        <f t="shared" si="2"/>
        <v>7</v>
      </c>
      <c r="L24" s="10">
        <v>45619</v>
      </c>
      <c r="M24" s="8">
        <f t="shared" si="1"/>
        <v>1.5344483658124903</v>
      </c>
    </row>
    <row r="26" ht="12.75">
      <c r="L26" s="33">
        <f>403075-L5</f>
        <v>0</v>
      </c>
    </row>
  </sheetData>
  <mergeCells count="5">
    <mergeCell ref="M3:M4"/>
    <mergeCell ref="A5:B5"/>
    <mergeCell ref="A3:B3"/>
    <mergeCell ref="C3:K3"/>
    <mergeCell ref="L3:L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N4" sqref="N4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7.25" customHeight="1">
      <c r="A3" s="43" t="s">
        <v>36</v>
      </c>
      <c r="B3" s="43"/>
      <c r="C3" s="46" t="s">
        <v>64</v>
      </c>
      <c r="D3" s="47"/>
      <c r="E3" s="47"/>
      <c r="F3" s="47"/>
      <c r="G3" s="47"/>
      <c r="H3" s="47"/>
      <c r="I3" s="47"/>
      <c r="J3" s="47"/>
      <c r="K3" s="48"/>
      <c r="L3" s="42" t="s">
        <v>38</v>
      </c>
      <c r="M3" s="36" t="s">
        <v>39</v>
      </c>
    </row>
    <row r="4" spans="1:13" ht="18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9</v>
      </c>
      <c r="D5" s="4">
        <f t="shared" si="0"/>
        <v>11</v>
      </c>
      <c r="E5" s="4">
        <f t="shared" si="0"/>
        <v>15</v>
      </c>
      <c r="F5" s="4">
        <f t="shared" si="0"/>
        <v>0</v>
      </c>
      <c r="G5" s="4">
        <f t="shared" si="0"/>
        <v>12</v>
      </c>
      <c r="H5" s="4">
        <f t="shared" si="0"/>
        <v>3</v>
      </c>
      <c r="I5" s="4">
        <f t="shared" si="0"/>
        <v>1</v>
      </c>
      <c r="J5" s="4">
        <f t="shared" si="0"/>
        <v>9</v>
      </c>
      <c r="K5" s="4">
        <f t="shared" si="0"/>
        <v>60</v>
      </c>
      <c r="L5" s="5">
        <f>SUM(L6:L24)</f>
        <v>406850</v>
      </c>
      <c r="M5" s="6">
        <f aca="true" t="shared" si="1" ref="M5:M24">+K5*10000/L5</f>
        <v>1.4747449920117979</v>
      </c>
    </row>
    <row r="6" spans="1:13" ht="12.75">
      <c r="A6" s="7" t="s">
        <v>0</v>
      </c>
      <c r="B6" s="7" t="s">
        <v>1</v>
      </c>
      <c r="C6" s="7"/>
      <c r="D6" s="7">
        <v>3</v>
      </c>
      <c r="E6" s="7"/>
      <c r="F6" s="7"/>
      <c r="G6" s="7">
        <v>1</v>
      </c>
      <c r="H6" s="7"/>
      <c r="I6" s="7"/>
      <c r="J6" s="7"/>
      <c r="K6" s="7">
        <f aca="true" t="shared" si="2" ref="K6:K24">SUM(C6:J6)</f>
        <v>4</v>
      </c>
      <c r="L6" s="10">
        <v>34092</v>
      </c>
      <c r="M6" s="8">
        <f t="shared" si="1"/>
        <v>1.1732957878681216</v>
      </c>
    </row>
    <row r="7" spans="1:13" ht="12.75">
      <c r="A7" s="7" t="s">
        <v>2</v>
      </c>
      <c r="B7" s="7" t="s">
        <v>3</v>
      </c>
      <c r="C7" s="7"/>
      <c r="D7" s="7"/>
      <c r="E7" s="7"/>
      <c r="F7" s="7"/>
      <c r="G7" s="7"/>
      <c r="H7" s="7"/>
      <c r="I7" s="7"/>
      <c r="J7" s="7"/>
      <c r="K7" s="7">
        <f t="shared" si="2"/>
        <v>0</v>
      </c>
      <c r="L7" s="10">
        <v>3847</v>
      </c>
      <c r="M7" s="8">
        <f t="shared" si="1"/>
        <v>0</v>
      </c>
    </row>
    <row r="8" spans="1:13" ht="12.75">
      <c r="A8" s="7" t="s">
        <v>4</v>
      </c>
      <c r="B8" s="7" t="s">
        <v>5</v>
      </c>
      <c r="C8" s="7"/>
      <c r="D8" s="7"/>
      <c r="E8" s="7"/>
      <c r="F8" s="7"/>
      <c r="G8" s="7"/>
      <c r="H8" s="7"/>
      <c r="I8" s="7"/>
      <c r="J8" s="7">
        <v>1</v>
      </c>
      <c r="K8" s="7">
        <f t="shared" si="2"/>
        <v>1</v>
      </c>
      <c r="L8" s="10">
        <v>13522</v>
      </c>
      <c r="M8" s="8">
        <f t="shared" si="1"/>
        <v>0.7395355716609969</v>
      </c>
    </row>
    <row r="9" spans="1:13" ht="12.75">
      <c r="A9" s="7" t="s">
        <v>6</v>
      </c>
      <c r="B9" s="7" t="s">
        <v>7</v>
      </c>
      <c r="C9" s="7"/>
      <c r="D9" s="7">
        <v>1</v>
      </c>
      <c r="E9" s="7"/>
      <c r="F9" s="7"/>
      <c r="G9" s="7"/>
      <c r="H9" s="7"/>
      <c r="I9" s="7"/>
      <c r="J9" s="7"/>
      <c r="K9" s="7">
        <f t="shared" si="2"/>
        <v>1</v>
      </c>
      <c r="L9" s="10">
        <v>0</v>
      </c>
      <c r="M9" s="8" t="e">
        <f t="shared" si="1"/>
        <v>#DIV/0!</v>
      </c>
    </row>
    <row r="10" spans="1:13" ht="12.75">
      <c r="A10" s="7" t="s">
        <v>8</v>
      </c>
      <c r="B10" s="7" t="s">
        <v>9</v>
      </c>
      <c r="C10" s="7"/>
      <c r="D10" s="7"/>
      <c r="E10" s="7">
        <v>1</v>
      </c>
      <c r="F10" s="7"/>
      <c r="G10" s="7"/>
      <c r="H10" s="7"/>
      <c r="I10" s="7"/>
      <c r="J10" s="7"/>
      <c r="K10" s="7">
        <f t="shared" si="2"/>
        <v>1</v>
      </c>
      <c r="L10" s="10">
        <v>6049</v>
      </c>
      <c r="M10" s="8">
        <f t="shared" si="1"/>
        <v>1.653165812530997</v>
      </c>
    </row>
    <row r="11" spans="1:13" ht="12.75">
      <c r="A11" s="7" t="s">
        <v>10</v>
      </c>
      <c r="B11" s="7" t="s">
        <v>11</v>
      </c>
      <c r="C11" s="7"/>
      <c r="D11" s="7"/>
      <c r="E11" s="7"/>
      <c r="F11" s="7"/>
      <c r="G11" s="7"/>
      <c r="H11" s="7"/>
      <c r="I11" s="7"/>
      <c r="J11" s="7"/>
      <c r="K11" s="7">
        <f t="shared" si="2"/>
        <v>0</v>
      </c>
      <c r="L11" s="10">
        <v>1633</v>
      </c>
      <c r="M11" s="8">
        <f t="shared" si="1"/>
        <v>0</v>
      </c>
    </row>
    <row r="12" spans="1:13" ht="12.75">
      <c r="A12" s="7" t="s">
        <v>12</v>
      </c>
      <c r="B12" s="7" t="s">
        <v>13</v>
      </c>
      <c r="C12" s="7">
        <v>1</v>
      </c>
      <c r="D12" s="7"/>
      <c r="E12" s="7">
        <v>6</v>
      </c>
      <c r="F12" s="7"/>
      <c r="G12" s="7">
        <v>2</v>
      </c>
      <c r="H12" s="7">
        <v>2</v>
      </c>
      <c r="I12" s="7">
        <v>1</v>
      </c>
      <c r="J12" s="7">
        <v>4</v>
      </c>
      <c r="K12" s="7">
        <f t="shared" si="2"/>
        <v>16</v>
      </c>
      <c r="L12" s="10">
        <v>166882</v>
      </c>
      <c r="M12" s="8">
        <f t="shared" si="1"/>
        <v>0.95876128042569</v>
      </c>
    </row>
    <row r="13" spans="1:13" ht="12.75">
      <c r="A13" s="7" t="s">
        <v>14</v>
      </c>
      <c r="B13" s="7" t="s">
        <v>15</v>
      </c>
      <c r="C13" s="7">
        <v>1</v>
      </c>
      <c r="D13" s="7">
        <v>1</v>
      </c>
      <c r="E13" s="7"/>
      <c r="F13" s="7"/>
      <c r="G13" s="7">
        <v>2</v>
      </c>
      <c r="H13" s="7"/>
      <c r="I13" s="7"/>
      <c r="J13" s="7">
        <v>2</v>
      </c>
      <c r="K13" s="7">
        <f t="shared" si="2"/>
        <v>6</v>
      </c>
      <c r="L13" s="10">
        <v>34686</v>
      </c>
      <c r="M13" s="8">
        <f t="shared" si="1"/>
        <v>1.729804532087874</v>
      </c>
    </row>
    <row r="14" spans="1:13" ht="12.75">
      <c r="A14" s="7" t="s">
        <v>16</v>
      </c>
      <c r="B14" s="7" t="s">
        <v>17</v>
      </c>
      <c r="C14" s="7">
        <v>1</v>
      </c>
      <c r="D14" s="7"/>
      <c r="E14" s="7"/>
      <c r="F14" s="7"/>
      <c r="G14" s="7">
        <v>1</v>
      </c>
      <c r="H14" s="7"/>
      <c r="I14" s="7"/>
      <c r="J14" s="7"/>
      <c r="K14" s="7">
        <f t="shared" si="2"/>
        <v>2</v>
      </c>
      <c r="L14" s="10">
        <v>13696</v>
      </c>
      <c r="M14" s="8">
        <f t="shared" si="1"/>
        <v>1.4602803738317758</v>
      </c>
    </row>
    <row r="15" spans="1:13" ht="12.75">
      <c r="A15" s="7" t="s">
        <v>18</v>
      </c>
      <c r="B15" s="7" t="s">
        <v>19</v>
      </c>
      <c r="C15" s="7"/>
      <c r="D15" s="7">
        <v>2</v>
      </c>
      <c r="E15" s="7">
        <v>1</v>
      </c>
      <c r="F15" s="7"/>
      <c r="G15" s="7"/>
      <c r="H15" s="7"/>
      <c r="I15" s="7"/>
      <c r="J15" s="7"/>
      <c r="K15" s="7">
        <f t="shared" si="2"/>
        <v>3</v>
      </c>
      <c r="L15" s="10">
        <v>8046</v>
      </c>
      <c r="M15" s="8">
        <f t="shared" si="1"/>
        <v>3.7285607755406414</v>
      </c>
    </row>
    <row r="16" spans="1:13" ht="12.75">
      <c r="A16" s="7" t="s">
        <v>20</v>
      </c>
      <c r="B16" s="7" t="s">
        <v>21</v>
      </c>
      <c r="C16" s="7"/>
      <c r="D16" s="7">
        <v>2</v>
      </c>
      <c r="E16" s="7"/>
      <c r="F16" s="7"/>
      <c r="G16" s="7">
        <v>2</v>
      </c>
      <c r="H16" s="7">
        <v>1</v>
      </c>
      <c r="I16" s="7"/>
      <c r="J16" s="7">
        <v>1</v>
      </c>
      <c r="K16" s="7">
        <f t="shared" si="2"/>
        <v>6</v>
      </c>
      <c r="L16" s="10">
        <v>17672</v>
      </c>
      <c r="M16" s="8">
        <f t="shared" si="1"/>
        <v>3.3952014486192845</v>
      </c>
    </row>
    <row r="17" spans="1:13" ht="12.75">
      <c r="A17" s="7" t="s">
        <v>22</v>
      </c>
      <c r="B17" s="7" t="s">
        <v>23</v>
      </c>
      <c r="C17" s="7"/>
      <c r="D17" s="7"/>
      <c r="E17" s="7">
        <v>2</v>
      </c>
      <c r="F17" s="7"/>
      <c r="G17" s="7"/>
      <c r="H17" s="7"/>
      <c r="I17" s="7"/>
      <c r="J17" s="7"/>
      <c r="K17" s="7">
        <f t="shared" si="2"/>
        <v>2</v>
      </c>
      <c r="L17" s="10">
        <v>6951</v>
      </c>
      <c r="M17" s="8">
        <f t="shared" si="1"/>
        <v>2.877283844051216</v>
      </c>
    </row>
    <row r="18" spans="1:13" ht="12.75">
      <c r="A18" s="7" t="s">
        <v>24</v>
      </c>
      <c r="B18" s="7" t="s">
        <v>25</v>
      </c>
      <c r="C18" s="7"/>
      <c r="D18" s="7"/>
      <c r="E18" s="7"/>
      <c r="F18" s="7"/>
      <c r="G18" s="7"/>
      <c r="H18" s="7"/>
      <c r="I18" s="7"/>
      <c r="J18" s="7"/>
      <c r="K18" s="7">
        <f t="shared" si="2"/>
        <v>0</v>
      </c>
      <c r="L18" s="10">
        <v>0</v>
      </c>
      <c r="M18" s="8" t="e">
        <f t="shared" si="1"/>
        <v>#DIV/0!</v>
      </c>
    </row>
    <row r="19" spans="1:13" ht="12.75">
      <c r="A19" s="7" t="s">
        <v>26</v>
      </c>
      <c r="B19" s="7" t="s">
        <v>27</v>
      </c>
      <c r="C19" s="7"/>
      <c r="D19" s="7"/>
      <c r="E19" s="7"/>
      <c r="F19" s="7"/>
      <c r="G19" s="7"/>
      <c r="H19" s="7"/>
      <c r="I19" s="7"/>
      <c r="J19" s="7"/>
      <c r="K19" s="7">
        <f t="shared" si="2"/>
        <v>0</v>
      </c>
      <c r="L19" s="10">
        <v>6663</v>
      </c>
      <c r="M19" s="8">
        <f t="shared" si="1"/>
        <v>0</v>
      </c>
    </row>
    <row r="20" spans="1:13" ht="12.75">
      <c r="A20" s="7" t="s">
        <v>28</v>
      </c>
      <c r="B20" s="7" t="s">
        <v>29</v>
      </c>
      <c r="C20" s="7">
        <v>2</v>
      </c>
      <c r="D20" s="7">
        <v>1</v>
      </c>
      <c r="E20" s="7">
        <v>5</v>
      </c>
      <c r="F20" s="7"/>
      <c r="G20" s="7">
        <v>1</v>
      </c>
      <c r="H20" s="7"/>
      <c r="I20" s="7"/>
      <c r="J20" s="7">
        <v>1</v>
      </c>
      <c r="K20" s="7">
        <f t="shared" si="2"/>
        <v>10</v>
      </c>
      <c r="L20" s="10">
        <v>7263</v>
      </c>
      <c r="M20" s="8">
        <f t="shared" si="1"/>
        <v>13.768415255404102</v>
      </c>
    </row>
    <row r="21" spans="1:13" ht="12.75">
      <c r="A21" s="7" t="s">
        <v>30</v>
      </c>
      <c r="B21" s="7" t="s">
        <v>31</v>
      </c>
      <c r="C21" s="7"/>
      <c r="D21" s="7"/>
      <c r="E21" s="7"/>
      <c r="F21" s="7"/>
      <c r="G21" s="7"/>
      <c r="H21" s="7"/>
      <c r="I21" s="7"/>
      <c r="J21" s="7"/>
      <c r="K21" s="7">
        <f t="shared" si="2"/>
        <v>0</v>
      </c>
      <c r="L21" s="10">
        <v>9578</v>
      </c>
      <c r="M21" s="8">
        <f t="shared" si="1"/>
        <v>0</v>
      </c>
    </row>
    <row r="22" spans="1:13" ht="12.75">
      <c r="A22" s="7" t="s">
        <v>34</v>
      </c>
      <c r="B22" s="7" t="s">
        <v>35</v>
      </c>
      <c r="C22" s="7"/>
      <c r="D22" s="7"/>
      <c r="E22" s="7"/>
      <c r="F22" s="7"/>
      <c r="G22" s="7">
        <v>2</v>
      </c>
      <c r="H22" s="7"/>
      <c r="I22" s="7"/>
      <c r="J22" s="7"/>
      <c r="K22" s="7">
        <f t="shared" si="2"/>
        <v>2</v>
      </c>
      <c r="L22" s="10">
        <v>29223</v>
      </c>
      <c r="M22" s="8">
        <f t="shared" si="1"/>
        <v>0.6843924306197173</v>
      </c>
    </row>
    <row r="23" spans="1:13" ht="12.75">
      <c r="A23" s="7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>
        <f t="shared" si="2"/>
        <v>0</v>
      </c>
      <c r="L23" s="10">
        <v>3556</v>
      </c>
      <c r="M23" s="8">
        <f t="shared" si="1"/>
        <v>0</v>
      </c>
    </row>
    <row r="24" spans="1:13" ht="12.75">
      <c r="A24" s="7" t="s">
        <v>32</v>
      </c>
      <c r="B24" s="7" t="s">
        <v>33</v>
      </c>
      <c r="C24" s="7">
        <v>4</v>
      </c>
      <c r="D24" s="7">
        <v>1</v>
      </c>
      <c r="E24" s="7"/>
      <c r="F24" s="7"/>
      <c r="G24" s="7">
        <v>1</v>
      </c>
      <c r="H24" s="7"/>
      <c r="I24" s="7"/>
      <c r="J24" s="7"/>
      <c r="K24" s="7">
        <f t="shared" si="2"/>
        <v>6</v>
      </c>
      <c r="L24" s="10">
        <v>43491</v>
      </c>
      <c r="M24" s="8">
        <f t="shared" si="1"/>
        <v>1.379595778436918</v>
      </c>
    </row>
  </sheetData>
  <mergeCells count="5">
    <mergeCell ref="M3:M4"/>
    <mergeCell ref="A5:B5"/>
    <mergeCell ref="A3:B3"/>
    <mergeCell ref="C3:K3"/>
    <mergeCell ref="L3:L4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N18" sqref="N18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7.25" customHeight="1">
      <c r="A3" s="43" t="s">
        <v>36</v>
      </c>
      <c r="B3" s="43"/>
      <c r="C3" s="46" t="s">
        <v>65</v>
      </c>
      <c r="D3" s="47"/>
      <c r="E3" s="47"/>
      <c r="F3" s="47"/>
      <c r="G3" s="47"/>
      <c r="H3" s="47"/>
      <c r="I3" s="47"/>
      <c r="J3" s="47"/>
      <c r="K3" s="48"/>
      <c r="L3" s="42" t="s">
        <v>38</v>
      </c>
      <c r="M3" s="36" t="s">
        <v>39</v>
      </c>
    </row>
    <row r="4" spans="1:13" ht="18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21</v>
      </c>
      <c r="D5" s="4">
        <f t="shared" si="0"/>
        <v>40</v>
      </c>
      <c r="E5" s="4">
        <f t="shared" si="0"/>
        <v>30</v>
      </c>
      <c r="F5" s="4">
        <f t="shared" si="0"/>
        <v>8</v>
      </c>
      <c r="G5" s="4">
        <f t="shared" si="0"/>
        <v>65</v>
      </c>
      <c r="H5" s="4">
        <f t="shared" si="0"/>
        <v>0</v>
      </c>
      <c r="I5" s="4">
        <f t="shared" si="0"/>
        <v>6</v>
      </c>
      <c r="J5" s="4">
        <f t="shared" si="0"/>
        <v>16</v>
      </c>
      <c r="K5" s="4">
        <f t="shared" si="0"/>
        <v>186</v>
      </c>
      <c r="L5" s="5">
        <f>SUM(L6:L23)</f>
        <v>429373</v>
      </c>
      <c r="M5" s="6">
        <f aca="true" t="shared" si="1" ref="M5:M18">+K5*10000/L5</f>
        <v>4.331897906948038</v>
      </c>
    </row>
    <row r="6" spans="1:13" ht="12.75">
      <c r="A6" s="7" t="s">
        <v>0</v>
      </c>
      <c r="B6" s="7" t="s">
        <v>1</v>
      </c>
      <c r="C6" s="7">
        <v>3</v>
      </c>
      <c r="D6" s="7">
        <v>6</v>
      </c>
      <c r="E6" s="7">
        <v>8</v>
      </c>
      <c r="F6" s="7"/>
      <c r="G6" s="7">
        <v>1</v>
      </c>
      <c r="H6" s="7"/>
      <c r="I6" s="7"/>
      <c r="J6" s="7">
        <v>2</v>
      </c>
      <c r="K6" s="7">
        <f aca="true" t="shared" si="2" ref="K6:K24">SUM(C6:J6)</f>
        <v>20</v>
      </c>
      <c r="L6" s="10">
        <v>54554</v>
      </c>
      <c r="M6" s="8">
        <f t="shared" si="1"/>
        <v>3.6660923122044213</v>
      </c>
    </row>
    <row r="7" spans="1:13" ht="12.75">
      <c r="A7" s="7" t="s">
        <v>2</v>
      </c>
      <c r="B7" s="7" t="s">
        <v>3</v>
      </c>
      <c r="C7" s="7"/>
      <c r="D7" s="7"/>
      <c r="E7" s="7"/>
      <c r="F7" s="7"/>
      <c r="G7" s="7"/>
      <c r="H7" s="7"/>
      <c r="I7" s="7"/>
      <c r="J7" s="7"/>
      <c r="K7" s="7">
        <f t="shared" si="2"/>
        <v>0</v>
      </c>
      <c r="L7" s="10">
        <v>4415</v>
      </c>
      <c r="M7" s="8">
        <f t="shared" si="1"/>
        <v>0</v>
      </c>
    </row>
    <row r="8" spans="1:13" ht="12.75">
      <c r="A8" s="7" t="s">
        <v>4</v>
      </c>
      <c r="B8" s="7" t="s">
        <v>5</v>
      </c>
      <c r="C8" s="7"/>
      <c r="D8" s="7">
        <v>2</v>
      </c>
      <c r="E8" s="7"/>
      <c r="F8" s="7"/>
      <c r="G8" s="7">
        <v>1</v>
      </c>
      <c r="H8" s="7"/>
      <c r="I8" s="7"/>
      <c r="J8" s="7"/>
      <c r="K8" s="7">
        <f t="shared" si="2"/>
        <v>3</v>
      </c>
      <c r="L8" s="10">
        <v>13688</v>
      </c>
      <c r="M8" s="8">
        <f t="shared" si="1"/>
        <v>2.1917007597895966</v>
      </c>
    </row>
    <row r="9" spans="1:13" ht="12.75">
      <c r="A9" s="7" t="s">
        <v>6</v>
      </c>
      <c r="B9" s="7" t="s">
        <v>7</v>
      </c>
      <c r="C9" s="7">
        <v>3</v>
      </c>
      <c r="D9" s="7">
        <v>1</v>
      </c>
      <c r="E9" s="7"/>
      <c r="F9" s="7"/>
      <c r="G9" s="7">
        <v>1</v>
      </c>
      <c r="H9" s="7"/>
      <c r="I9" s="7"/>
      <c r="J9" s="7"/>
      <c r="K9" s="7">
        <f t="shared" si="2"/>
        <v>5</v>
      </c>
      <c r="L9" s="10"/>
      <c r="M9" s="8" t="e">
        <f t="shared" si="1"/>
        <v>#DIV/0!</v>
      </c>
    </row>
    <row r="10" spans="1:13" ht="12.75">
      <c r="A10" s="7" t="s">
        <v>8</v>
      </c>
      <c r="B10" s="7" t="s">
        <v>9</v>
      </c>
      <c r="C10" s="7">
        <v>1</v>
      </c>
      <c r="D10" s="7">
        <v>1</v>
      </c>
      <c r="E10" s="7">
        <v>1</v>
      </c>
      <c r="F10" s="7"/>
      <c r="G10" s="7">
        <v>28</v>
      </c>
      <c r="H10" s="7"/>
      <c r="I10" s="7">
        <v>1</v>
      </c>
      <c r="J10" s="7">
        <v>8</v>
      </c>
      <c r="K10" s="7">
        <f t="shared" si="2"/>
        <v>40</v>
      </c>
      <c r="L10" s="10">
        <v>7546</v>
      </c>
      <c r="M10" s="8">
        <f t="shared" si="1"/>
        <v>53.00821627352239</v>
      </c>
    </row>
    <row r="11" spans="1:13" ht="12.75">
      <c r="A11" s="7" t="s">
        <v>10</v>
      </c>
      <c r="B11" s="7" t="s">
        <v>11</v>
      </c>
      <c r="C11" s="7">
        <v>2</v>
      </c>
      <c r="D11" s="7">
        <v>2</v>
      </c>
      <c r="E11" s="7"/>
      <c r="F11" s="7"/>
      <c r="G11" s="7"/>
      <c r="H11" s="7"/>
      <c r="I11" s="7"/>
      <c r="J11" s="7"/>
      <c r="K11" s="7">
        <f t="shared" si="2"/>
        <v>4</v>
      </c>
      <c r="L11" s="10">
        <v>3717</v>
      </c>
      <c r="M11" s="8">
        <f t="shared" si="1"/>
        <v>10.761366693570084</v>
      </c>
    </row>
    <row r="12" spans="1:13" ht="12.75">
      <c r="A12" s="7" t="s">
        <v>12</v>
      </c>
      <c r="B12" s="7" t="s">
        <v>13</v>
      </c>
      <c r="C12" s="7">
        <v>3</v>
      </c>
      <c r="D12" s="7">
        <v>12</v>
      </c>
      <c r="E12" s="7">
        <v>10</v>
      </c>
      <c r="F12" s="7">
        <v>7</v>
      </c>
      <c r="G12" s="7">
        <v>9</v>
      </c>
      <c r="H12" s="7"/>
      <c r="I12" s="7">
        <v>3</v>
      </c>
      <c r="J12" s="7">
        <v>4</v>
      </c>
      <c r="K12" s="7">
        <f t="shared" si="2"/>
        <v>48</v>
      </c>
      <c r="L12" s="10">
        <v>193296</v>
      </c>
      <c r="M12" s="8">
        <f t="shared" si="1"/>
        <v>2.4832381425378696</v>
      </c>
    </row>
    <row r="13" spans="1:13" ht="12.75">
      <c r="A13" s="7" t="s">
        <v>14</v>
      </c>
      <c r="B13" s="7" t="s">
        <v>15</v>
      </c>
      <c r="C13" s="7">
        <v>2</v>
      </c>
      <c r="D13" s="7">
        <v>1</v>
      </c>
      <c r="E13" s="7">
        <v>1</v>
      </c>
      <c r="F13" s="7"/>
      <c r="G13" s="7">
        <v>8</v>
      </c>
      <c r="H13" s="7"/>
      <c r="I13" s="7"/>
      <c r="J13" s="7">
        <v>2</v>
      </c>
      <c r="K13" s="7">
        <f t="shared" si="2"/>
        <v>14</v>
      </c>
      <c r="L13" s="10">
        <v>38121</v>
      </c>
      <c r="M13" s="8">
        <f t="shared" si="1"/>
        <v>3.6725164607434224</v>
      </c>
    </row>
    <row r="14" spans="1:13" ht="12.75">
      <c r="A14" s="7" t="s">
        <v>16</v>
      </c>
      <c r="B14" s="7" t="s">
        <v>17</v>
      </c>
      <c r="C14" s="7">
        <v>1</v>
      </c>
      <c r="D14" s="7">
        <v>1</v>
      </c>
      <c r="E14" s="7"/>
      <c r="F14" s="7"/>
      <c r="G14" s="7">
        <v>2</v>
      </c>
      <c r="H14" s="7"/>
      <c r="I14" s="7"/>
      <c r="J14" s="7"/>
      <c r="K14" s="7">
        <f t="shared" si="2"/>
        <v>4</v>
      </c>
      <c r="L14" s="10">
        <v>15436</v>
      </c>
      <c r="M14" s="8">
        <f t="shared" si="1"/>
        <v>2.591344908007256</v>
      </c>
    </row>
    <row r="15" spans="1:13" ht="12.75">
      <c r="A15" s="7" t="s">
        <v>18</v>
      </c>
      <c r="B15" s="7" t="s">
        <v>19</v>
      </c>
      <c r="C15" s="7"/>
      <c r="D15" s="7"/>
      <c r="E15" s="7"/>
      <c r="F15" s="7"/>
      <c r="G15" s="7"/>
      <c r="H15" s="7"/>
      <c r="I15" s="7"/>
      <c r="J15" s="7"/>
      <c r="K15" s="7">
        <f t="shared" si="2"/>
        <v>0</v>
      </c>
      <c r="L15" s="10">
        <v>10774</v>
      </c>
      <c r="M15" s="8">
        <f t="shared" si="1"/>
        <v>0</v>
      </c>
    </row>
    <row r="16" spans="1:13" ht="12.75">
      <c r="A16" s="7" t="s">
        <v>20</v>
      </c>
      <c r="B16" s="7" t="s">
        <v>21</v>
      </c>
      <c r="C16" s="7">
        <v>1</v>
      </c>
      <c r="D16" s="7"/>
      <c r="E16" s="7"/>
      <c r="F16" s="7"/>
      <c r="G16" s="7">
        <v>1</v>
      </c>
      <c r="H16" s="7"/>
      <c r="I16" s="7">
        <v>1</v>
      </c>
      <c r="J16" s="7"/>
      <c r="K16" s="7">
        <f t="shared" si="2"/>
        <v>3</v>
      </c>
      <c r="L16" s="10">
        <v>17813</v>
      </c>
      <c r="M16" s="8">
        <f t="shared" si="1"/>
        <v>1.684163251557851</v>
      </c>
    </row>
    <row r="17" spans="1:13" ht="12.75">
      <c r="A17" s="7" t="s">
        <v>22</v>
      </c>
      <c r="B17" s="7" t="s">
        <v>23</v>
      </c>
      <c r="C17" s="7"/>
      <c r="D17" s="7"/>
      <c r="E17" s="7"/>
      <c r="F17" s="7"/>
      <c r="G17" s="7">
        <v>1</v>
      </c>
      <c r="H17" s="7"/>
      <c r="I17" s="7"/>
      <c r="J17" s="7"/>
      <c r="K17" s="7">
        <f t="shared" si="2"/>
        <v>1</v>
      </c>
      <c r="L17" s="10">
        <v>9820</v>
      </c>
      <c r="M17" s="8">
        <f t="shared" si="1"/>
        <v>1.0183299389002036</v>
      </c>
    </row>
    <row r="18" spans="1:13" ht="12.75">
      <c r="A18" s="7" t="s">
        <v>24</v>
      </c>
      <c r="B18" s="7" t="s">
        <v>25</v>
      </c>
      <c r="C18" s="7"/>
      <c r="D18" s="7"/>
      <c r="E18" s="7"/>
      <c r="F18" s="7"/>
      <c r="G18" s="7"/>
      <c r="H18" s="7"/>
      <c r="I18" s="7"/>
      <c r="J18" s="7"/>
      <c r="K18" s="7">
        <f t="shared" si="2"/>
        <v>0</v>
      </c>
      <c r="L18" s="10"/>
      <c r="M18" s="8" t="e">
        <f t="shared" si="1"/>
        <v>#DIV/0!</v>
      </c>
    </row>
    <row r="19" spans="1:13" ht="12.75">
      <c r="A19" s="7" t="s">
        <v>26</v>
      </c>
      <c r="B19" s="7" t="s">
        <v>27</v>
      </c>
      <c r="C19" s="7">
        <v>1</v>
      </c>
      <c r="D19" s="7"/>
      <c r="E19" s="7"/>
      <c r="F19" s="7"/>
      <c r="G19" s="7"/>
      <c r="H19" s="7"/>
      <c r="I19" s="7"/>
      <c r="J19" s="7"/>
      <c r="K19" s="7">
        <f t="shared" si="2"/>
        <v>1</v>
      </c>
      <c r="L19" s="10">
        <v>6500</v>
      </c>
      <c r="M19" s="8">
        <f aca="true" t="shared" si="3" ref="M19:M24">+K19*10000/L19</f>
        <v>1.5384615384615385</v>
      </c>
    </row>
    <row r="20" spans="1:13" ht="12.75">
      <c r="A20" s="7" t="s">
        <v>28</v>
      </c>
      <c r="B20" s="7" t="s">
        <v>29</v>
      </c>
      <c r="C20" s="7">
        <v>1</v>
      </c>
      <c r="D20" s="7">
        <v>4</v>
      </c>
      <c r="E20" s="7">
        <v>7</v>
      </c>
      <c r="F20" s="7"/>
      <c r="G20" s="7">
        <v>3</v>
      </c>
      <c r="H20" s="7"/>
      <c r="I20" s="7"/>
      <c r="J20" s="7"/>
      <c r="K20" s="7">
        <f t="shared" si="2"/>
        <v>15</v>
      </c>
      <c r="L20" s="10">
        <v>6937</v>
      </c>
      <c r="M20" s="8">
        <f t="shared" si="3"/>
        <v>21.623180049012543</v>
      </c>
    </row>
    <row r="21" spans="1:13" ht="12.75">
      <c r="A21" s="7" t="s">
        <v>30</v>
      </c>
      <c r="B21" s="7" t="s">
        <v>31</v>
      </c>
      <c r="C21" s="7"/>
      <c r="D21" s="7">
        <v>1</v>
      </c>
      <c r="E21" s="7">
        <v>1</v>
      </c>
      <c r="F21" s="7"/>
      <c r="G21" s="7"/>
      <c r="H21" s="7"/>
      <c r="I21" s="7">
        <v>1</v>
      </c>
      <c r="J21" s="7"/>
      <c r="K21" s="7">
        <f t="shared" si="2"/>
        <v>3</v>
      </c>
      <c r="L21" s="10">
        <v>10763</v>
      </c>
      <c r="M21" s="8">
        <f t="shared" si="3"/>
        <v>2.78732695345164</v>
      </c>
    </row>
    <row r="22" spans="1:13" ht="12.75">
      <c r="A22" s="7" t="s">
        <v>34</v>
      </c>
      <c r="B22" s="7" t="s">
        <v>35</v>
      </c>
      <c r="C22" s="7">
        <v>1</v>
      </c>
      <c r="D22" s="7"/>
      <c r="E22" s="7"/>
      <c r="F22" s="7">
        <v>1</v>
      </c>
      <c r="G22" s="7">
        <v>5</v>
      </c>
      <c r="H22" s="7"/>
      <c r="I22" s="7"/>
      <c r="J22" s="7"/>
      <c r="K22" s="7">
        <f t="shared" si="2"/>
        <v>7</v>
      </c>
      <c r="L22" s="10">
        <v>31693</v>
      </c>
      <c r="M22" s="8">
        <f t="shared" si="3"/>
        <v>2.208689616003534</v>
      </c>
    </row>
    <row r="23" spans="1:13" ht="12.75">
      <c r="A23" s="7" t="s">
        <v>54</v>
      </c>
      <c r="B23" s="7" t="s">
        <v>66</v>
      </c>
      <c r="C23" s="7"/>
      <c r="D23" s="7">
        <v>2</v>
      </c>
      <c r="E23" s="7"/>
      <c r="F23" s="7"/>
      <c r="G23" s="7">
        <v>1</v>
      </c>
      <c r="H23" s="7"/>
      <c r="I23" s="7"/>
      <c r="J23" s="7"/>
      <c r="K23" s="7">
        <f t="shared" si="2"/>
        <v>3</v>
      </c>
      <c r="L23" s="10">
        <v>4300</v>
      </c>
      <c r="M23" s="8">
        <f t="shared" si="3"/>
        <v>6.976744186046512</v>
      </c>
    </row>
    <row r="24" spans="1:13" ht="12.75">
      <c r="A24" s="7" t="s">
        <v>32</v>
      </c>
      <c r="B24" s="7" t="s">
        <v>33</v>
      </c>
      <c r="C24" s="7">
        <v>2</v>
      </c>
      <c r="D24" s="7">
        <v>7</v>
      </c>
      <c r="E24" s="7">
        <v>2</v>
      </c>
      <c r="F24" s="7"/>
      <c r="G24" s="7">
        <v>4</v>
      </c>
      <c r="H24" s="7"/>
      <c r="I24" s="7"/>
      <c r="J24" s="7"/>
      <c r="K24" s="7">
        <f t="shared" si="2"/>
        <v>15</v>
      </c>
      <c r="L24" s="10">
        <v>52373</v>
      </c>
      <c r="M24" s="8">
        <f t="shared" si="3"/>
        <v>2.8640711817157696</v>
      </c>
    </row>
    <row r="26" ht="12.75">
      <c r="L26" s="33"/>
    </row>
  </sheetData>
  <mergeCells count="5">
    <mergeCell ref="M3:M4"/>
    <mergeCell ref="A5:B5"/>
    <mergeCell ref="A3:B3"/>
    <mergeCell ref="C3:K3"/>
    <mergeCell ref="L3:L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O31" sqref="O31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3" width="4.50390625" style="0" bestFit="1" customWidth="1"/>
    <col min="4" max="5" width="4.00390625" style="0" bestFit="1" customWidth="1"/>
    <col min="6" max="6" width="3.0039062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4.25" thickBot="1">
      <c r="A2" s="13" t="s">
        <v>56</v>
      </c>
      <c r="B2" s="13"/>
    </row>
    <row r="3" spans="1:13" ht="15.75" customHeight="1" thickBot="1">
      <c r="A3" s="49" t="s">
        <v>36</v>
      </c>
      <c r="B3" s="50"/>
      <c r="C3" s="57" t="s">
        <v>67</v>
      </c>
      <c r="D3" s="58"/>
      <c r="E3" s="58"/>
      <c r="F3" s="58"/>
      <c r="G3" s="58"/>
      <c r="H3" s="58"/>
      <c r="I3" s="58"/>
      <c r="J3" s="58"/>
      <c r="K3" s="59"/>
      <c r="L3" s="53" t="s">
        <v>38</v>
      </c>
      <c r="M3" s="55" t="s">
        <v>39</v>
      </c>
    </row>
    <row r="4" spans="1:13" ht="17.25" customHeight="1" thickBot="1">
      <c r="A4" s="29" t="s">
        <v>40</v>
      </c>
      <c r="B4" s="31" t="s">
        <v>41</v>
      </c>
      <c r="C4" s="30" t="s">
        <v>42</v>
      </c>
      <c r="D4" s="27" t="s">
        <v>43</v>
      </c>
      <c r="E4" s="27" t="s">
        <v>44</v>
      </c>
      <c r="F4" s="27" t="s">
        <v>45</v>
      </c>
      <c r="G4" s="27" t="s">
        <v>46</v>
      </c>
      <c r="H4" s="27" t="s">
        <v>47</v>
      </c>
      <c r="I4" s="27" t="s">
        <v>48</v>
      </c>
      <c r="J4" s="27" t="s">
        <v>49</v>
      </c>
      <c r="K4" s="28" t="s">
        <v>50</v>
      </c>
      <c r="L4" s="54"/>
      <c r="M4" s="56"/>
    </row>
    <row r="5" spans="1:13" ht="13.5" thickBot="1">
      <c r="A5" s="51" t="s">
        <v>50</v>
      </c>
      <c r="B5" s="52"/>
      <c r="C5" s="32">
        <f aca="true" t="shared" si="0" ref="C5:K5">SUM(C6:C24)</f>
        <v>172</v>
      </c>
      <c r="D5" s="24">
        <f t="shared" si="0"/>
        <v>184</v>
      </c>
      <c r="E5" s="24">
        <f t="shared" si="0"/>
        <v>236</v>
      </c>
      <c r="F5" s="24">
        <f t="shared" si="0"/>
        <v>44</v>
      </c>
      <c r="G5" s="24">
        <f t="shared" si="0"/>
        <v>280</v>
      </c>
      <c r="H5" s="24">
        <f t="shared" si="0"/>
        <v>12</v>
      </c>
      <c r="I5" s="24">
        <f t="shared" si="0"/>
        <v>84</v>
      </c>
      <c r="J5" s="24">
        <f t="shared" si="0"/>
        <v>79</v>
      </c>
      <c r="K5" s="24">
        <f t="shared" si="0"/>
        <v>1091</v>
      </c>
      <c r="L5" s="25">
        <f>SUM(L6:L24)</f>
        <v>4800524</v>
      </c>
      <c r="M5" s="26">
        <f aca="true" t="shared" si="1" ref="M5:M24">+K5*10000/L5</f>
        <v>2.2726685670147675</v>
      </c>
    </row>
    <row r="6" spans="1:13" ht="12.75">
      <c r="A6" s="20" t="s">
        <v>0</v>
      </c>
      <c r="B6" s="21" t="s">
        <v>1</v>
      </c>
      <c r="C6" s="21">
        <f>+ene!C6+feb!C6+mar!C6+abr!C6+may!C6+jun!C6+jul!C6+ago!C6+sep!C6+oct!C6+nov!C6+dic!C6</f>
        <v>5</v>
      </c>
      <c r="D6" s="21">
        <f>+ene!D6+feb!D6+mar!D6+abr!D6+may!D6+jun!D6+jul!D6+ago!D6+sep!D6+oct!D6+nov!D6+dic!D6</f>
        <v>16</v>
      </c>
      <c r="E6" s="21">
        <f>+ene!E6+feb!E6+mar!E6+abr!E6+may!E6+jun!E6+jul!E6+ago!E6+sep!E6+oct!E6+nov!E6+dic!E6</f>
        <v>18</v>
      </c>
      <c r="F6" s="21">
        <f>+ene!F6+feb!F6+mar!F6+abr!F6+may!F6+jun!F6+jul!F6+ago!F6+sep!F6+oct!F6+nov!F6+dic!F6</f>
        <v>2</v>
      </c>
      <c r="G6" s="21">
        <f>+ene!G6+feb!G6+mar!G6+abr!G6+may!G6+jun!G6+jul!G6+ago!G6+sep!G6+oct!G6+nov!G6+dic!G6</f>
        <v>18</v>
      </c>
      <c r="H6" s="21">
        <f>+ene!H6+feb!H6+mar!H6+abr!H6+may!H6+jun!H6+jul!H6+ago!H6+sep!H6+oct!H6+nov!H6+dic!H6</f>
        <v>0</v>
      </c>
      <c r="I6" s="21">
        <f>+ene!I6+feb!I6+mar!I6+abr!I6+may!I6+jun!I6+jul!I6+ago!I6+sep!I6+oct!I6+nov!I6+dic!I6</f>
        <v>0</v>
      </c>
      <c r="J6" s="21">
        <f>+ene!J6+feb!J6+mar!J6+abr!J6+may!J6+jun!J6+jul!J6+ago!J6+sep!J6+oct!J6+nov!J6+dic!J6</f>
        <v>5</v>
      </c>
      <c r="K6" s="21">
        <f aca="true" t="shared" si="2" ref="K6:K24">SUM(C6:J6)</f>
        <v>64</v>
      </c>
      <c r="L6" s="22">
        <f>+ene!L6+feb!L6+mar!L6+abr!L6+may!L6+jun!L6+jul!L6+ago!L6+sep!L6+oct!L6+nov!L6+dic!L6</f>
        <v>467039</v>
      </c>
      <c r="M6" s="23">
        <f t="shared" si="1"/>
        <v>1.3703352396694923</v>
      </c>
    </row>
    <row r="7" spans="1:13" ht="12.75">
      <c r="A7" s="14" t="s">
        <v>2</v>
      </c>
      <c r="B7" s="7" t="s">
        <v>3</v>
      </c>
      <c r="C7" s="7">
        <f>+ene!C7+feb!C7+mar!C7+abr!C7+may!C7+jun!C7+jul!C7+ago!C7+sep!C7+oct!C7+nov!C7+dic!C7</f>
        <v>1</v>
      </c>
      <c r="D7" s="7">
        <f>+ene!D7+feb!D7+mar!D7+abr!D7+may!D7+jun!D7+jul!D7+ago!D7+sep!D7+oct!D7+nov!D7+dic!D7</f>
        <v>1</v>
      </c>
      <c r="E7" s="7">
        <f>+ene!E7+feb!E7+mar!E7+abr!E7+may!E7+jun!E7+jul!E7+ago!E7+sep!E7+oct!E7+nov!E7+dic!E7</f>
        <v>0</v>
      </c>
      <c r="F7" s="7">
        <f>+ene!F7+feb!F7+mar!F7+abr!F7+may!F7+jun!F7+jul!F7+ago!F7+sep!F7+oct!F7+nov!F7+dic!F7</f>
        <v>0</v>
      </c>
      <c r="G7" s="7">
        <f>+ene!G7+feb!G7+mar!G7+abr!G7+may!G7+jun!G7+jul!G7+ago!G7+sep!G7+oct!G7+nov!G7+dic!G7</f>
        <v>1</v>
      </c>
      <c r="H7" s="7">
        <f>+ene!H7+feb!H7+mar!H7+abr!H7+may!H7+jun!H7+jul!H7+ago!H7+sep!H7+oct!H7+nov!H7+dic!H7</f>
        <v>0</v>
      </c>
      <c r="I7" s="7">
        <f>+ene!I7+feb!I7+mar!I7+abr!I7+may!I7+jun!I7+jul!I7+ago!I7+sep!I7+oct!I7+nov!I7+dic!I7</f>
        <v>0</v>
      </c>
      <c r="J7" s="7">
        <f>+ene!J7+feb!J7+mar!J7+abr!J7+may!J7+jun!J7+jul!J7+ago!J7+sep!J7+oct!J7+nov!J7+dic!J7</f>
        <v>0</v>
      </c>
      <c r="K7" s="7">
        <f t="shared" si="2"/>
        <v>3</v>
      </c>
      <c r="L7" s="10">
        <f>+ene!L7+feb!L7+mar!L7+abr!L7+may!L7+jun!L7+jul!L7+ago!L7+sep!L7+oct!L7+nov!L7+dic!L7</f>
        <v>51058</v>
      </c>
      <c r="M7" s="15">
        <f t="shared" si="1"/>
        <v>0.5875670805750323</v>
      </c>
    </row>
    <row r="8" spans="1:13" ht="12.75">
      <c r="A8" s="14" t="s">
        <v>4</v>
      </c>
      <c r="B8" s="7" t="s">
        <v>5</v>
      </c>
      <c r="C8" s="7">
        <f>+ene!C8+feb!C8+mar!C8+abr!C8+may!C8+jun!C8+jul!C8+ago!C8+sep!C8+oct!C8+nov!C8+dic!C8</f>
        <v>5</v>
      </c>
      <c r="D8" s="7">
        <f>+ene!D8+feb!D8+mar!D8+abr!D8+may!D8+jun!D8+jul!D8+ago!D8+sep!D8+oct!D8+nov!D8+dic!D8</f>
        <v>7</v>
      </c>
      <c r="E8" s="7">
        <f>+ene!E8+feb!E8+mar!E8+abr!E8+may!E8+jun!E8+jul!E8+ago!E8+sep!E8+oct!E8+nov!E8+dic!E8</f>
        <v>2</v>
      </c>
      <c r="F8" s="7">
        <f>+ene!F8+feb!F8+mar!F8+abr!F8+may!F8+jun!F8+jul!F8+ago!F8+sep!F8+oct!F8+nov!F8+dic!F8</f>
        <v>0</v>
      </c>
      <c r="G8" s="7">
        <f>+ene!G8+feb!G8+mar!G8+abr!G8+may!G8+jun!G8+jul!G8+ago!G8+sep!G8+oct!G8+nov!G8+dic!G8</f>
        <v>9</v>
      </c>
      <c r="H8" s="7">
        <f>+ene!H8+feb!H8+mar!H8+abr!H8+may!H8+jun!H8+jul!H8+ago!H8+sep!H8+oct!H8+nov!H8+dic!H8</f>
        <v>0</v>
      </c>
      <c r="I8" s="7">
        <f>+ene!I8+feb!I8+mar!I8+abr!I8+may!I8+jun!I8+jul!I8+ago!I8+sep!I8+oct!I8+nov!I8+dic!I8</f>
        <v>0</v>
      </c>
      <c r="J8" s="7">
        <f>+ene!J8+feb!J8+mar!J8+abr!J8+may!J8+jun!J8+jul!J8+ago!J8+sep!J8+oct!J8+nov!J8+dic!J8</f>
        <v>2</v>
      </c>
      <c r="K8" s="7">
        <f t="shared" si="2"/>
        <v>25</v>
      </c>
      <c r="L8" s="10">
        <f>+ene!L8+feb!L8+mar!L8+abr!L8+may!L8+jun!L8+jul!L8+ago!L8+sep!L8+oct!L8+nov!L8+dic!L8</f>
        <v>172376</v>
      </c>
      <c r="M8" s="15">
        <f t="shared" si="1"/>
        <v>1.4503179096858032</v>
      </c>
    </row>
    <row r="9" spans="1:13" ht="12.75">
      <c r="A9" s="14" t="s">
        <v>6</v>
      </c>
      <c r="B9" s="7" t="s">
        <v>7</v>
      </c>
      <c r="C9" s="7">
        <f>+ene!C9+feb!C9+mar!C9+abr!C9+may!C9+jun!C9+jul!C9+ago!C9+sep!C9+oct!C9+nov!C9+dic!C9</f>
        <v>7</v>
      </c>
      <c r="D9" s="7">
        <f>+ene!D9+feb!D9+mar!D9+abr!D9+may!D9+jun!D9+jul!D9+ago!D9+sep!D9+oct!D9+nov!D9+dic!D9</f>
        <v>10</v>
      </c>
      <c r="E9" s="7">
        <f>+ene!E9+feb!E9+mar!E9+abr!E9+may!E9+jun!E9+jul!E9+ago!E9+sep!E9+oct!E9+nov!E9+dic!E9</f>
        <v>8</v>
      </c>
      <c r="F9" s="7">
        <f>+ene!F9+feb!F9+mar!F9+abr!F9+may!F9+jun!F9+jul!F9+ago!F9+sep!F9+oct!F9+nov!F9+dic!F9</f>
        <v>0</v>
      </c>
      <c r="G9" s="7">
        <f>+ene!G9+feb!G9+mar!G9+abr!G9+may!G9+jun!G9+jul!G9+ago!G9+sep!G9+oct!G9+nov!G9+dic!G9</f>
        <v>15</v>
      </c>
      <c r="H9" s="7">
        <f>+ene!H9+feb!H9+mar!H9+abr!H9+may!H9+jun!H9+jul!H9+ago!H9+sep!H9+oct!H9+nov!H9+dic!H9</f>
        <v>0</v>
      </c>
      <c r="I9" s="7">
        <f>+ene!I9+feb!I9+mar!I9+abr!I9+may!I9+jun!I9+jul!I9+ago!I9+sep!I9+oct!I9+nov!I9+dic!I9</f>
        <v>0</v>
      </c>
      <c r="J9" s="7">
        <f>+ene!J9+feb!J9+mar!J9+abr!J9+may!J9+jun!J9+jul!J9+ago!J9+sep!J9+oct!J9+nov!J9+dic!J9</f>
        <v>0</v>
      </c>
      <c r="K9" s="7">
        <f t="shared" si="2"/>
        <v>40</v>
      </c>
      <c r="L9" s="10">
        <f>+ene!L9+feb!L9+mar!L9+abr!L9+may!L9+jun!L9+jul!L9+ago!L9+sep!L9+oct!L9+nov!L9+dic!L9</f>
        <v>40179</v>
      </c>
      <c r="M9" s="15">
        <f t="shared" si="1"/>
        <v>9.955449364095672</v>
      </c>
    </row>
    <row r="10" spans="1:13" ht="12.75">
      <c r="A10" s="14" t="s">
        <v>8</v>
      </c>
      <c r="B10" s="7" t="s">
        <v>9</v>
      </c>
      <c r="C10" s="7">
        <f>+ene!C10+feb!C10+mar!C10+abr!C10+may!C10+jun!C10+jul!C10+ago!C10+sep!C10+oct!C10+nov!C10+dic!C10</f>
        <v>4</v>
      </c>
      <c r="D10" s="7">
        <f>+ene!D10+feb!D10+mar!D10+abr!D10+may!D10+jun!D10+jul!D10+ago!D10+sep!D10+oct!D10+nov!D10+dic!D10</f>
        <v>3</v>
      </c>
      <c r="E10" s="7">
        <f>+ene!E10+feb!E10+mar!E10+abr!E10+may!E10+jun!E10+jul!E10+ago!E10+sep!E10+oct!E10+nov!E10+dic!E10</f>
        <v>3</v>
      </c>
      <c r="F10" s="7">
        <f>+ene!F10+feb!F10+mar!F10+abr!F10+may!F10+jun!F10+jul!F10+ago!F10+sep!F10+oct!F10+nov!F10+dic!F10</f>
        <v>3</v>
      </c>
      <c r="G10" s="7">
        <f>+ene!G10+feb!G10+mar!G10+abr!G10+may!G10+jun!G10+jul!G10+ago!G10+sep!G10+oct!G10+nov!G10+dic!G10</f>
        <v>34</v>
      </c>
      <c r="H10" s="7">
        <f>+ene!H10+feb!H10+mar!H10+abr!H10+may!H10+jun!H10+jul!H10+ago!H10+sep!H10+oct!H10+nov!H10+dic!H10</f>
        <v>0</v>
      </c>
      <c r="I10" s="7">
        <f>+ene!I10+feb!I10+mar!I10+abr!I10+may!I10+jun!I10+jul!I10+ago!I10+sep!I10+oct!I10+nov!I10+dic!I10</f>
        <v>11</v>
      </c>
      <c r="J10" s="7">
        <f>+ene!J10+feb!J10+mar!J10+abr!J10+may!J10+jun!J10+jul!J10+ago!J10+sep!J10+oct!J10+nov!J10+dic!J10</f>
        <v>8</v>
      </c>
      <c r="K10" s="7">
        <f t="shared" si="2"/>
        <v>66</v>
      </c>
      <c r="L10" s="10">
        <f>+ene!L10+feb!L10+mar!L10+abr!L10+may!L10+jun!L10+jul!L10+ago!L10+sep!L10+oct!L10+nov!L10+dic!L10</f>
        <v>63544</v>
      </c>
      <c r="M10" s="15">
        <f t="shared" si="1"/>
        <v>10.386503839858996</v>
      </c>
    </row>
    <row r="11" spans="1:13" ht="12.75">
      <c r="A11" s="14" t="s">
        <v>10</v>
      </c>
      <c r="B11" s="7" t="s">
        <v>11</v>
      </c>
      <c r="C11" s="7">
        <f>+ene!C11+feb!C11+mar!C11+abr!C11+may!C11+jun!C11+jul!C11+ago!C11+sep!C11+oct!C11+nov!C11+dic!C11</f>
        <v>61</v>
      </c>
      <c r="D11" s="7">
        <f>+ene!D11+feb!D11+mar!D11+abr!D11+may!D11+jun!D11+jul!D11+ago!D11+sep!D11+oct!D11+nov!D11+dic!D11</f>
        <v>5</v>
      </c>
      <c r="E11" s="7">
        <f>+ene!E11+feb!E11+mar!E11+abr!E11+may!E11+jun!E11+jul!E11+ago!E11+sep!E11+oct!E11+nov!E11+dic!E11</f>
        <v>20</v>
      </c>
      <c r="F11" s="7">
        <f>+ene!F11+feb!F11+mar!F11+abr!F11+may!F11+jun!F11+jul!F11+ago!F11+sep!F11+oct!F11+nov!F11+dic!F11</f>
        <v>4</v>
      </c>
      <c r="G11" s="7">
        <f>+ene!G11+feb!G11+mar!G11+abr!G11+may!G11+jun!G11+jul!G11+ago!G11+sep!G11+oct!G11+nov!G11+dic!G11</f>
        <v>4</v>
      </c>
      <c r="H11" s="7">
        <f>+ene!H11+feb!H11+mar!H11+abr!H11+may!H11+jun!H11+jul!H11+ago!H11+sep!H11+oct!H11+nov!H11+dic!H11</f>
        <v>2</v>
      </c>
      <c r="I11" s="7">
        <f>+ene!I11+feb!I11+mar!I11+abr!I11+may!I11+jun!I11+jul!I11+ago!I11+sep!I11+oct!I11+nov!I11+dic!I11</f>
        <v>1</v>
      </c>
      <c r="J11" s="7">
        <f>+ene!J11+feb!J11+mar!J11+abr!J11+may!J11+jun!J11+jul!J11+ago!J11+sep!J11+oct!J11+nov!J11+dic!J11</f>
        <v>1</v>
      </c>
      <c r="K11" s="7">
        <f t="shared" si="2"/>
        <v>98</v>
      </c>
      <c r="L11" s="10">
        <f>+ene!L11+feb!L11+mar!L11+abr!L11+may!L11+jun!L11+jul!L11+ago!L11+sep!L11+oct!L11+nov!L11+dic!L11</f>
        <v>26406</v>
      </c>
      <c r="M11" s="15">
        <f t="shared" si="1"/>
        <v>37.112777399075966</v>
      </c>
    </row>
    <row r="12" spans="1:13" ht="12.75">
      <c r="A12" s="14" t="s">
        <v>12</v>
      </c>
      <c r="B12" s="7" t="s">
        <v>13</v>
      </c>
      <c r="C12" s="7">
        <f>+ene!C12+feb!C12+mar!C12+abr!C12+may!C12+jun!C12+jul!C12+ago!C12+sep!C12+oct!C12+nov!C12+dic!C12</f>
        <v>37</v>
      </c>
      <c r="D12" s="7">
        <f>+ene!D12+feb!D12+mar!D12+abr!D12+may!D12+jun!D12+jul!D12+ago!D12+sep!D12+oct!D12+nov!D12+dic!D12</f>
        <v>41</v>
      </c>
      <c r="E12" s="7">
        <f>+ene!E12+feb!E12+mar!E12+abr!E12+may!E12+jun!E12+jul!E12+ago!E12+sep!E12+oct!E12+nov!E12+dic!E12</f>
        <v>45</v>
      </c>
      <c r="F12" s="7">
        <f>+ene!F12+feb!F12+mar!F12+abr!F12+may!F12+jun!F12+jul!F12+ago!F12+sep!F12+oct!F12+nov!F12+dic!F12</f>
        <v>18</v>
      </c>
      <c r="G12" s="7">
        <f>+ene!G12+feb!G12+mar!G12+abr!G12+may!G12+jun!G12+jul!G12+ago!G12+sep!G12+oct!G12+nov!G12+dic!G12</f>
        <v>43</v>
      </c>
      <c r="H12" s="7">
        <f>+ene!H12+feb!H12+mar!H12+abr!H12+may!H12+jun!H12+jul!H12+ago!H12+sep!H12+oct!H12+nov!H12+dic!H12</f>
        <v>5</v>
      </c>
      <c r="I12" s="7">
        <f>+ene!I12+feb!I12+mar!I12+abr!I12+may!I12+jun!I12+jul!I12+ago!I12+sep!I12+oct!I12+nov!I12+dic!I12</f>
        <v>14</v>
      </c>
      <c r="J12" s="7">
        <f>+ene!J12+feb!J12+mar!J12+abr!J12+may!J12+jun!J12+jul!J12+ago!J12+sep!J12+oct!J12+nov!J12+dic!J12</f>
        <v>34</v>
      </c>
      <c r="K12" s="7">
        <f t="shared" si="2"/>
        <v>237</v>
      </c>
      <c r="L12" s="10">
        <f>+ene!L12+feb!L12+mar!L12+abr!L12+may!L12+jun!L12+jul!L12+ago!L12+sep!L12+oct!L12+nov!L12+dic!L12</f>
        <v>2046998</v>
      </c>
      <c r="M12" s="15">
        <f t="shared" si="1"/>
        <v>1.1577930217811645</v>
      </c>
    </row>
    <row r="13" spans="1:13" ht="12.75">
      <c r="A13" s="14" t="s">
        <v>14</v>
      </c>
      <c r="B13" s="7" t="s">
        <v>15</v>
      </c>
      <c r="C13" s="7">
        <f>+ene!C13+feb!C13+mar!C13+abr!C13+may!C13+jun!C13+jul!C13+ago!C13+sep!C13+oct!C13+nov!C13+dic!C13</f>
        <v>6</v>
      </c>
      <c r="D13" s="7">
        <f>+ene!D13+feb!D13+mar!D13+abr!D13+may!D13+jun!D13+jul!D13+ago!D13+sep!D13+oct!D13+nov!D13+dic!D13</f>
        <v>12</v>
      </c>
      <c r="E13" s="7">
        <f>+ene!E13+feb!E13+mar!E13+abr!E13+may!E13+jun!E13+jul!E13+ago!E13+sep!E13+oct!E13+nov!E13+dic!E13</f>
        <v>2</v>
      </c>
      <c r="F13" s="7">
        <f>+ene!F13+feb!F13+mar!F13+abr!F13+may!F13+jun!F13+jul!F13+ago!F13+sep!F13+oct!F13+nov!F13+dic!F13</f>
        <v>1</v>
      </c>
      <c r="G13" s="7">
        <f>+ene!G13+feb!G13+mar!G13+abr!G13+may!G13+jun!G13+jul!G13+ago!G13+sep!G13+oct!G13+nov!G13+dic!G13</f>
        <v>20</v>
      </c>
      <c r="H13" s="7">
        <f>+ene!H13+feb!H13+mar!H13+abr!H13+may!H13+jun!H13+jul!H13+ago!H13+sep!H13+oct!H13+nov!H13+dic!H13</f>
        <v>0</v>
      </c>
      <c r="I13" s="7">
        <f>+ene!I13+feb!I13+mar!I13+abr!I13+may!I13+jun!I13+jul!I13+ago!I13+sep!I13+oct!I13+nov!I13+dic!I13</f>
        <v>3</v>
      </c>
      <c r="J13" s="7">
        <f>+ene!J13+feb!J13+mar!J13+abr!J13+may!J13+jun!J13+jul!J13+ago!J13+sep!J13+oct!J13+nov!J13+dic!J13</f>
        <v>8</v>
      </c>
      <c r="K13" s="7">
        <f t="shared" si="2"/>
        <v>52</v>
      </c>
      <c r="L13" s="10">
        <f>+ene!L13+feb!L13+mar!L13+abr!L13+may!L13+jun!L13+jul!L13+ago!L13+sep!L13+oct!L13+nov!L13+dic!L13</f>
        <v>452675</v>
      </c>
      <c r="M13" s="15">
        <f t="shared" si="1"/>
        <v>1.148727011652952</v>
      </c>
    </row>
    <row r="14" spans="1:13" ht="12.75">
      <c r="A14" s="14" t="s">
        <v>16</v>
      </c>
      <c r="B14" s="7" t="s">
        <v>17</v>
      </c>
      <c r="C14" s="7">
        <f>+ene!C14+feb!C14+mar!C14+abr!C14+may!C14+jun!C14+jul!C14+ago!C14+sep!C14+oct!C14+nov!C14+dic!C14</f>
        <v>3</v>
      </c>
      <c r="D14" s="7">
        <f>+ene!D14+feb!D14+mar!D14+abr!D14+may!D14+jun!D14+jul!D14+ago!D14+sep!D14+oct!D14+nov!D14+dic!D14</f>
        <v>8</v>
      </c>
      <c r="E14" s="7">
        <f>+ene!E14+feb!E14+mar!E14+abr!E14+may!E14+jun!E14+jul!E14+ago!E14+sep!E14+oct!E14+nov!E14+dic!E14</f>
        <v>2</v>
      </c>
      <c r="F14" s="7">
        <f>+ene!F14+feb!F14+mar!F14+abr!F14+may!F14+jun!F14+jul!F14+ago!F14+sep!F14+oct!F14+nov!F14+dic!F14</f>
        <v>2</v>
      </c>
      <c r="G14" s="7">
        <f>+ene!G14+feb!G14+mar!G14+abr!G14+may!G14+jun!G14+jul!G14+ago!G14+sep!G14+oct!G14+nov!G14+dic!G14</f>
        <v>12</v>
      </c>
      <c r="H14" s="7">
        <f>+ene!H14+feb!H14+mar!H14+abr!H14+may!H14+jun!H14+jul!H14+ago!H14+sep!H14+oct!H14+nov!H14+dic!H14</f>
        <v>0</v>
      </c>
      <c r="I14" s="7">
        <f>+ene!I14+feb!I14+mar!I14+abr!I14+may!I14+jun!I14+jul!I14+ago!I14+sep!I14+oct!I14+nov!I14+dic!I14</f>
        <v>0</v>
      </c>
      <c r="J14" s="7">
        <f>+ene!J14+feb!J14+mar!J14+abr!J14+may!J14+jun!J14+jul!J14+ago!J14+sep!J14+oct!J14+nov!J14+dic!J14</f>
        <v>2</v>
      </c>
      <c r="K14" s="7">
        <f t="shared" si="2"/>
        <v>29</v>
      </c>
      <c r="L14" s="10">
        <f>+ene!L14+feb!L14+mar!L14+abr!L14+may!L14+jun!L14+jul!L14+ago!L14+sep!L14+oct!L14+nov!L14+dic!L14</f>
        <v>191928</v>
      </c>
      <c r="M14" s="15">
        <f t="shared" si="1"/>
        <v>1.510983285398691</v>
      </c>
    </row>
    <row r="15" spans="1:13" ht="12.75">
      <c r="A15" s="14" t="s">
        <v>18</v>
      </c>
      <c r="B15" s="7" t="s">
        <v>19</v>
      </c>
      <c r="C15" s="7">
        <f>+ene!C15+feb!C15+mar!C15+abr!C15+may!C15+jun!C15+jul!C15+ago!C15+sep!C15+oct!C15+nov!C15+dic!C15</f>
        <v>0</v>
      </c>
      <c r="D15" s="7">
        <f>+ene!D15+feb!D15+mar!D15+abr!D15+may!D15+jun!D15+jul!D15+ago!D15+sep!D15+oct!D15+nov!D15+dic!D15</f>
        <v>6</v>
      </c>
      <c r="E15" s="7">
        <f>+ene!E15+feb!E15+mar!E15+abr!E15+may!E15+jun!E15+jul!E15+ago!E15+sep!E15+oct!E15+nov!E15+dic!E15</f>
        <v>1</v>
      </c>
      <c r="F15" s="7">
        <f>+ene!F15+feb!F15+mar!F15+abr!F15+may!F15+jun!F15+jul!F15+ago!F15+sep!F15+oct!F15+nov!F15+dic!F15</f>
        <v>1</v>
      </c>
      <c r="G15" s="7">
        <f>+ene!G15+feb!G15+mar!G15+abr!G15+may!G15+jun!G15+jul!G15+ago!G15+sep!G15+oct!G15+nov!G15+dic!G15</f>
        <v>7</v>
      </c>
      <c r="H15" s="7">
        <f>+ene!H15+feb!H15+mar!H15+abr!H15+may!H15+jun!H15+jul!H15+ago!H15+sep!H15+oct!H15+nov!H15+dic!H15</f>
        <v>0</v>
      </c>
      <c r="I15" s="7">
        <f>+ene!I15+feb!I15+mar!I15+abr!I15+may!I15+jun!I15+jul!I15+ago!I15+sep!I15+oct!I15+nov!I15+dic!I15</f>
        <v>1</v>
      </c>
      <c r="J15" s="7">
        <f>+ene!J15+feb!J15+mar!J15+abr!J15+may!J15+jun!J15+jul!J15+ago!J15+sep!J15+oct!J15+nov!J15+dic!J15</f>
        <v>0</v>
      </c>
      <c r="K15" s="7">
        <f t="shared" si="2"/>
        <v>16</v>
      </c>
      <c r="L15" s="10">
        <f>+ene!L15+feb!L15+mar!L15+abr!L15+may!L15+jun!L15+jul!L15+ago!L15+sep!L15+oct!L15+nov!L15+dic!L15</f>
        <v>108092</v>
      </c>
      <c r="M15" s="15">
        <f t="shared" si="1"/>
        <v>1.4802205528623764</v>
      </c>
    </row>
    <row r="16" spans="1:13" ht="12.75">
      <c r="A16" s="14" t="s">
        <v>20</v>
      </c>
      <c r="B16" s="7" t="s">
        <v>21</v>
      </c>
      <c r="C16" s="7">
        <f>+ene!C16+feb!C16+mar!C16+abr!C16+may!C16+jun!C16+jul!C16+ago!C16+sep!C16+oct!C16+nov!C16+dic!C16</f>
        <v>3</v>
      </c>
      <c r="D16" s="7">
        <f>+ene!D16+feb!D16+mar!D16+abr!D16+may!D16+jun!D16+jul!D16+ago!D16+sep!D16+oct!D16+nov!D16+dic!D16</f>
        <v>16</v>
      </c>
      <c r="E16" s="7">
        <f>+ene!E16+feb!E16+mar!E16+abr!E16+may!E16+jun!E16+jul!E16+ago!E16+sep!E16+oct!E16+nov!E16+dic!E16</f>
        <v>1</v>
      </c>
      <c r="F16" s="7">
        <f>+ene!F16+feb!F16+mar!F16+abr!F16+may!F16+jun!F16+jul!F16+ago!F16+sep!F16+oct!F16+nov!F16+dic!F16</f>
        <v>0</v>
      </c>
      <c r="G16" s="7">
        <f>+ene!G16+feb!G16+mar!G16+abr!G16+may!G16+jun!G16+jul!G16+ago!G16+sep!G16+oct!G16+nov!G16+dic!G16</f>
        <v>33</v>
      </c>
      <c r="H16" s="7">
        <f>+ene!H16+feb!H16+mar!H16+abr!H16+may!H16+jun!H16+jul!H16+ago!H16+sep!H16+oct!H16+nov!H16+dic!H16</f>
        <v>1</v>
      </c>
      <c r="I16" s="7">
        <f>+ene!I16+feb!I16+mar!I16+abr!I16+may!I16+jun!I16+jul!I16+ago!I16+sep!I16+oct!I16+nov!I16+dic!I16</f>
        <v>9</v>
      </c>
      <c r="J16" s="7">
        <f>+ene!J16+feb!J16+mar!J16+abr!J16+may!J16+jun!J16+jul!J16+ago!J16+sep!J16+oct!J16+nov!J16+dic!J16</f>
        <v>3</v>
      </c>
      <c r="K16" s="7">
        <f t="shared" si="2"/>
        <v>66</v>
      </c>
      <c r="L16" s="10">
        <f>+ene!L16+feb!L16+mar!L16+abr!L16+may!L16+jun!L16+jul!L16+ago!L16+sep!L16+oct!L16+nov!L16+dic!L16</f>
        <v>207042</v>
      </c>
      <c r="M16" s="15">
        <f t="shared" si="1"/>
        <v>3.18775900541919</v>
      </c>
    </row>
    <row r="17" spans="1:13" ht="12.75">
      <c r="A17" s="14" t="s">
        <v>22</v>
      </c>
      <c r="B17" s="7" t="s">
        <v>23</v>
      </c>
      <c r="C17" s="7">
        <f>+ene!C17+feb!C17+mar!C17+abr!C17+may!C17+jun!C17+jul!C17+ago!C17+sep!C17+oct!C17+nov!C17+dic!C17</f>
        <v>0</v>
      </c>
      <c r="D17" s="7">
        <f>+ene!D17+feb!D17+mar!D17+abr!D17+may!D17+jun!D17+jul!D17+ago!D17+sep!D17+oct!D17+nov!D17+dic!D17</f>
        <v>2</v>
      </c>
      <c r="E17" s="7">
        <f>+ene!E17+feb!E17+mar!E17+abr!E17+may!E17+jun!E17+jul!E17+ago!E17+sep!E17+oct!E17+nov!E17+dic!E17</f>
        <v>2</v>
      </c>
      <c r="F17" s="7">
        <f>+ene!F17+feb!F17+mar!F17+abr!F17+may!F17+jun!F17+jul!F17+ago!F17+sep!F17+oct!F17+nov!F17+dic!F17</f>
        <v>0</v>
      </c>
      <c r="G17" s="7">
        <f>+ene!G17+feb!G17+mar!G17+abr!G17+may!G17+jun!G17+jul!G17+ago!G17+sep!G17+oct!G17+nov!G17+dic!G17</f>
        <v>6</v>
      </c>
      <c r="H17" s="7">
        <f>+ene!H17+feb!H17+mar!H17+abr!H17+may!H17+jun!H17+jul!H17+ago!H17+sep!H17+oct!H17+nov!H17+dic!H17</f>
        <v>2</v>
      </c>
      <c r="I17" s="7">
        <f>+ene!I17+feb!I17+mar!I17+abr!I17+may!I17+jun!I17+jul!I17+ago!I17+sep!I17+oct!I17+nov!I17+dic!I17</f>
        <v>0</v>
      </c>
      <c r="J17" s="7">
        <f>+ene!J17+feb!J17+mar!J17+abr!J17+may!J17+jun!J17+jul!J17+ago!J17+sep!J17+oct!J17+nov!J17+dic!J17</f>
        <v>0</v>
      </c>
      <c r="K17" s="7">
        <f t="shared" si="2"/>
        <v>12</v>
      </c>
      <c r="L17" s="10">
        <f>+ene!L17+feb!L17+mar!L17+abr!L17+may!L17+jun!L17+jul!L17+ago!L17+sep!L17+oct!L17+nov!L17+dic!L17</f>
        <v>88840</v>
      </c>
      <c r="M17" s="15">
        <f t="shared" si="1"/>
        <v>1.3507429085997298</v>
      </c>
    </row>
    <row r="18" spans="1:13" ht="12.75">
      <c r="A18" s="14" t="s">
        <v>24</v>
      </c>
      <c r="B18" s="7" t="s">
        <v>25</v>
      </c>
      <c r="C18" s="7">
        <f>+ene!C18+feb!C18+mar!C18+abr!C18+may!C18+jun!C18+jul!C18+ago!C18+sep!C18+oct!C18+nov!C18+dic!C18</f>
        <v>2</v>
      </c>
      <c r="D18" s="7">
        <f>+ene!D18+feb!D18+mar!D18+abr!D18+may!D18+jun!D18+jul!D18+ago!D18+sep!D18+oct!D18+nov!D18+dic!D18</f>
        <v>1</v>
      </c>
      <c r="E18" s="7">
        <f>+ene!E18+feb!E18+mar!E18+abr!E18+may!E18+jun!E18+jul!E18+ago!E18+sep!E18+oct!E18+nov!E18+dic!E18</f>
        <v>6</v>
      </c>
      <c r="F18" s="7">
        <f>+ene!F18+feb!F18+mar!F18+abr!F18+may!F18+jun!F18+jul!F18+ago!F18+sep!F18+oct!F18+nov!F18+dic!F18</f>
        <v>1</v>
      </c>
      <c r="G18" s="7">
        <f>+ene!G18+feb!G18+mar!G18+abr!G18+may!G18+jun!G18+jul!G18+ago!G18+sep!G18+oct!G18+nov!G18+dic!G18</f>
        <v>2</v>
      </c>
      <c r="H18" s="7">
        <f>+ene!H18+feb!H18+mar!H18+abr!H18+may!H18+jun!H18+jul!H18+ago!H18+sep!H18+oct!H18+nov!H18+dic!H18</f>
        <v>0</v>
      </c>
      <c r="I18" s="7">
        <f>+ene!I18+feb!I18+mar!I18+abr!I18+may!I18+jun!I18+jul!I18+ago!I18+sep!I18+oct!I18+nov!I18+dic!I18</f>
        <v>0</v>
      </c>
      <c r="J18" s="7">
        <f>+ene!J18+feb!J18+mar!J18+abr!J18+may!J18+jun!J18+jul!J18+ago!J18+sep!J18+oct!J18+nov!J18+dic!J18</f>
        <v>0</v>
      </c>
      <c r="K18" s="7">
        <f t="shared" si="2"/>
        <v>12</v>
      </c>
      <c r="L18" s="10">
        <f>+ene!L18+feb!L18+mar!L18+abr!L18+may!L18+jun!L18+jul!L18+ago!L18+sep!L18+oct!L18+nov!L18+dic!L18</f>
        <v>5466</v>
      </c>
      <c r="M18" s="15">
        <f t="shared" si="1"/>
        <v>21.95389681668496</v>
      </c>
    </row>
    <row r="19" spans="1:13" ht="12.75">
      <c r="A19" s="14" t="s">
        <v>26</v>
      </c>
      <c r="B19" s="7" t="s">
        <v>27</v>
      </c>
      <c r="C19" s="7">
        <f>+ene!C19+feb!C19+mar!C19+abr!C19+may!C19+jun!C19+jul!C19+ago!C19+sep!C19+oct!C19+nov!C19+dic!C19</f>
        <v>4</v>
      </c>
      <c r="D19" s="7">
        <f>+ene!D19+feb!D19+mar!D19+abr!D19+may!D19+jun!D19+jul!D19+ago!D19+sep!D19+oct!D19+nov!D19+dic!D19</f>
        <v>1</v>
      </c>
      <c r="E19" s="7">
        <f>+ene!E19+feb!E19+mar!E19+abr!E19+may!E19+jun!E19+jul!E19+ago!E19+sep!E19+oct!E19+nov!E19+dic!E19</f>
        <v>0</v>
      </c>
      <c r="F19" s="7">
        <f>+ene!F19+feb!F19+mar!F19+abr!F19+may!F19+jun!F19+jul!F19+ago!F19+sep!F19+oct!F19+nov!F19+dic!F19</f>
        <v>2</v>
      </c>
      <c r="G19" s="7">
        <f>+ene!G19+feb!G19+mar!G19+abr!G19+may!G19+jun!G19+jul!G19+ago!G19+sep!G19+oct!G19+nov!G19+dic!G19</f>
        <v>3</v>
      </c>
      <c r="H19" s="7">
        <f>+ene!H19+feb!H19+mar!H19+abr!H19+may!H19+jun!H19+jul!H19+ago!H19+sep!H19+oct!H19+nov!H19+dic!H19</f>
        <v>1</v>
      </c>
      <c r="I19" s="7">
        <f>+ene!I19+feb!I19+mar!I19+abr!I19+may!I19+jun!I19+jul!I19+ago!I19+sep!I19+oct!I19+nov!I19+dic!I19</f>
        <v>0</v>
      </c>
      <c r="J19" s="7">
        <f>+ene!J19+feb!J19+mar!J19+abr!J19+may!J19+jun!J19+jul!J19+ago!J19+sep!J19+oct!J19+nov!J19+dic!J19</f>
        <v>0</v>
      </c>
      <c r="K19" s="7">
        <f t="shared" si="2"/>
        <v>11</v>
      </c>
      <c r="L19" s="10">
        <f>+ene!L19+feb!L19+mar!L19+abr!L19+may!L19+jun!L19+jul!L19+ago!L19+sep!L19+oct!L19+nov!L19+dic!L19</f>
        <v>73733</v>
      </c>
      <c r="M19" s="15">
        <f t="shared" si="1"/>
        <v>1.4918693122482471</v>
      </c>
    </row>
    <row r="20" spans="1:13" ht="12.75">
      <c r="A20" s="14" t="s">
        <v>28</v>
      </c>
      <c r="B20" s="7" t="s">
        <v>29</v>
      </c>
      <c r="C20" s="7">
        <f>+ene!C20+feb!C20+mar!C20+abr!C20+may!C20+jun!C20+jul!C20+ago!C20+sep!C20+oct!C20+nov!C20+dic!C20</f>
        <v>12</v>
      </c>
      <c r="D20" s="7">
        <f>+ene!D20+feb!D20+mar!D20+abr!D20+may!D20+jun!D20+jul!D20+ago!D20+sep!D20+oct!D20+nov!D20+dic!D20</f>
        <v>17</v>
      </c>
      <c r="E20" s="7">
        <f>+ene!E20+feb!E20+mar!E20+abr!E20+may!E20+jun!E20+jul!E20+ago!E20+sep!E20+oct!E20+nov!E20+dic!E20</f>
        <v>114</v>
      </c>
      <c r="F20" s="7">
        <f>+ene!F20+feb!F20+mar!F20+abr!F20+may!F20+jun!F20+jul!F20+ago!F20+sep!F20+oct!F20+nov!F20+dic!F20</f>
        <v>3</v>
      </c>
      <c r="G20" s="7">
        <f>+ene!G20+feb!G20+mar!G20+abr!G20+may!G20+jun!G20+jul!G20+ago!G20+sep!G20+oct!G20+nov!G20+dic!G20</f>
        <v>38</v>
      </c>
      <c r="H20" s="7">
        <f>+ene!H20+feb!H20+mar!H20+abr!H20+may!H20+jun!H20+jul!H20+ago!H20+sep!H20+oct!H20+nov!H20+dic!H20</f>
        <v>1</v>
      </c>
      <c r="I20" s="7">
        <f>+ene!I20+feb!I20+mar!I20+abr!I20+may!I20+jun!I20+jul!I20+ago!I20+sep!I20+oct!I20+nov!I20+dic!I20</f>
        <v>40</v>
      </c>
      <c r="J20" s="7">
        <f>+ene!J20+feb!J20+mar!J20+abr!J20+may!J20+jun!J20+jul!J20+ago!J20+sep!J20+oct!J20+nov!J20+dic!J20</f>
        <v>5</v>
      </c>
      <c r="K20" s="7">
        <f t="shared" si="2"/>
        <v>230</v>
      </c>
      <c r="L20" s="10">
        <f>+ene!L20+feb!L20+mar!L20+abr!L20+may!L20+jun!L20+jul!L20+ago!L20+sep!L20+oct!L20+nov!L20+dic!L20</f>
        <v>67661</v>
      </c>
      <c r="M20" s="15">
        <f t="shared" si="1"/>
        <v>33.992994487223065</v>
      </c>
    </row>
    <row r="21" spans="1:13" ht="12.75">
      <c r="A21" s="14" t="s">
        <v>30</v>
      </c>
      <c r="B21" s="7" t="s">
        <v>31</v>
      </c>
      <c r="C21" s="7">
        <f>+ene!C21+feb!C21+mar!C21+abr!C21+may!C21+jun!C21+jul!C21+ago!C21+sep!C21+oct!C21+nov!C21+dic!C21</f>
        <v>2</v>
      </c>
      <c r="D21" s="7">
        <f>+ene!D21+feb!D21+mar!D21+abr!D21+may!D21+jun!D21+jul!D21+ago!D21+sep!D21+oct!D21+nov!D21+dic!D21</f>
        <v>4</v>
      </c>
      <c r="E21" s="7">
        <f>+ene!E21+feb!E21+mar!E21+abr!E21+may!E21+jun!E21+jul!E21+ago!E21+sep!E21+oct!E21+nov!E21+dic!E21</f>
        <v>1</v>
      </c>
      <c r="F21" s="7">
        <f>+ene!F21+feb!F21+mar!F21+abr!F21+may!F21+jun!F21+jul!F21+ago!F21+sep!F21+oct!F21+nov!F21+dic!F21</f>
        <v>0</v>
      </c>
      <c r="G21" s="7">
        <f>+ene!G21+feb!G21+mar!G21+abr!G21+may!G21+jun!G21+jul!G21+ago!G21+sep!G21+oct!G21+nov!G21+dic!G21</f>
        <v>2</v>
      </c>
      <c r="H21" s="7">
        <f>+ene!H21+feb!H21+mar!H21+abr!H21+may!H21+jun!H21+jul!H21+ago!H21+sep!H21+oct!H21+nov!H21+dic!H21</f>
        <v>0</v>
      </c>
      <c r="I21" s="7">
        <f>+ene!I21+feb!I21+mar!I21+abr!I21+may!I21+jun!I21+jul!I21+ago!I21+sep!I21+oct!I21+nov!I21+dic!I21</f>
        <v>1</v>
      </c>
      <c r="J21" s="7">
        <f>+ene!J21+feb!J21+mar!J21+abr!J21+may!J21+jun!J21+jul!J21+ago!J21+sep!J21+oct!J21+nov!J21+dic!J21</f>
        <v>2</v>
      </c>
      <c r="K21" s="7">
        <f t="shared" si="2"/>
        <v>12</v>
      </c>
      <c r="L21" s="10">
        <f>+ene!L21+feb!L21+mar!L21+abr!L21+may!L21+jun!L21+jul!L21+ago!L21+sep!L21+oct!L21+nov!L21+dic!L21</f>
        <v>104355</v>
      </c>
      <c r="M21" s="15">
        <f t="shared" si="1"/>
        <v>1.149920942935173</v>
      </c>
    </row>
    <row r="22" spans="1:13" ht="12.75">
      <c r="A22" s="14" t="s">
        <v>34</v>
      </c>
      <c r="B22" s="7" t="s">
        <v>35</v>
      </c>
      <c r="C22" s="7">
        <f>+ene!C22+feb!C22+mar!C22+abr!C22+may!C22+jun!C22+jul!C22+ago!C22+sep!C22+oct!C22+nov!C22+dic!C22</f>
        <v>4</v>
      </c>
      <c r="D22" s="7">
        <f>+ene!D22+feb!D22+mar!D22+abr!D22+may!D22+jun!D22+jul!D22+ago!D22+sep!D22+oct!D22+nov!D22+dic!D22</f>
        <v>3</v>
      </c>
      <c r="E22" s="7">
        <f>+ene!E22+feb!E22+mar!E22+abr!E22+may!E22+jun!E22+jul!E22+ago!E22+sep!E22+oct!E22+nov!E22+dic!E22</f>
        <v>2</v>
      </c>
      <c r="F22" s="7">
        <f>+ene!F22+feb!F22+mar!F22+abr!F22+may!F22+jun!F22+jul!F22+ago!F22+sep!F22+oct!F22+nov!F22+dic!F22</f>
        <v>5</v>
      </c>
      <c r="G22" s="7">
        <f>+ene!G22+feb!G22+mar!G22+abr!G22+may!G22+jun!G22+jul!G22+ago!G22+sep!G22+oct!G22+nov!G22+dic!G22</f>
        <v>19</v>
      </c>
      <c r="H22" s="7">
        <f>+ene!H22+feb!H22+mar!H22+abr!H22+may!H22+jun!H22+jul!H22+ago!H22+sep!H22+oct!H22+nov!H22+dic!H22</f>
        <v>0</v>
      </c>
      <c r="I22" s="7">
        <f>+ene!I22+feb!I22+mar!I22+abr!I22+may!I22+jun!I22+jul!I22+ago!I22+sep!I22+oct!I22+nov!I22+dic!I22</f>
        <v>1</v>
      </c>
      <c r="J22" s="7">
        <f>+ene!J22+feb!J22+mar!J22+abr!J22+may!J22+jun!J22+jul!J22+ago!J22+sep!J22+oct!J22+nov!J22+dic!J22</f>
        <v>3</v>
      </c>
      <c r="K22" s="7">
        <f t="shared" si="2"/>
        <v>37</v>
      </c>
      <c r="L22" s="10">
        <f>+ene!L22+feb!L22+mar!L22+abr!L22+may!L22+jun!L22+jul!L22+ago!L22+sep!L22+oct!L22+nov!L22+dic!L22</f>
        <v>238737</v>
      </c>
      <c r="M22" s="15">
        <f t="shared" si="1"/>
        <v>1.5498226081420141</v>
      </c>
    </row>
    <row r="23" spans="1:13" ht="12.75">
      <c r="A23" s="14" t="s">
        <v>54</v>
      </c>
      <c r="B23" s="7" t="s">
        <v>66</v>
      </c>
      <c r="C23" s="7">
        <f>+ene!C23+feb!C23+mar!C23+abr!C23+may!C23+jun!C23+jul!C23+ago!C23+sep!C23+oct!C23+nov!C23+dic!C23</f>
        <v>0</v>
      </c>
      <c r="D23" s="7">
        <f>+ene!D23+feb!D23+mar!D23+abr!D23+may!D23+jun!D23+jul!D23+ago!D23+sep!D23+oct!D23+nov!D23+dic!D23</f>
        <v>4</v>
      </c>
      <c r="E23" s="7">
        <f>+ene!E23+feb!E23+mar!E23+abr!E23+may!E23+jun!E23+jul!E23+ago!E23+sep!E23+oct!E23+nov!E23+dic!E23</f>
        <v>0</v>
      </c>
      <c r="F23" s="7">
        <f>+ene!F23+feb!F23+mar!F23+abr!F23+may!F23+jun!F23+jul!F23+ago!F23+sep!F23+oct!F23+nov!F23+dic!F23</f>
        <v>0</v>
      </c>
      <c r="G23" s="7">
        <f>+ene!G23+feb!G23+mar!G23+abr!G23+may!G23+jun!G23+jul!G23+ago!G23+sep!G23+oct!G23+nov!G23+dic!G23</f>
        <v>2</v>
      </c>
      <c r="H23" s="7">
        <f>+ene!H23+feb!H23+mar!H23+abr!H23+may!H23+jun!H23+jul!H23+ago!H23+sep!H23+oct!H23+nov!H23+dic!H23</f>
        <v>0</v>
      </c>
      <c r="I23" s="7">
        <f>+ene!I23+feb!I23+mar!I23+abr!I23+may!I23+jun!I23+jul!I23+ago!I23+sep!I23+oct!I23+nov!I23+dic!I23</f>
        <v>0</v>
      </c>
      <c r="J23" s="7">
        <f>+ene!J23+feb!J23+mar!J23+abr!J23+may!J23+jun!J23+jul!J23+ago!J23+sep!J23+oct!J23+nov!J23+dic!J23</f>
        <v>0</v>
      </c>
      <c r="K23" s="7">
        <f t="shared" si="2"/>
        <v>6</v>
      </c>
      <c r="L23" s="10">
        <f>+ene!L23+feb!L23+mar!L23+abr!L23+may!L23+jun!L23+jul!L23+ago!L23+sep!L23+oct!L23+nov!L23+dic!L23</f>
        <v>39095</v>
      </c>
      <c r="M23" s="15">
        <f t="shared" si="1"/>
        <v>1.5347231103721704</v>
      </c>
    </row>
    <row r="24" spans="1:13" ht="13.5" thickBot="1">
      <c r="A24" s="16" t="s">
        <v>32</v>
      </c>
      <c r="B24" s="17" t="s">
        <v>33</v>
      </c>
      <c r="C24" s="17">
        <f>+ene!C24+feb!C24+mar!C24+abr!C24+may!C24+jun!C24+jul!C24+ago!C24+sep!C24+oct!C24+nov!C24+dic!C24</f>
        <v>16</v>
      </c>
      <c r="D24" s="17">
        <f>+ene!D24+feb!D24+mar!D24+abr!D24+may!D24+jun!D24+jul!D24+ago!D24+sep!D24+oct!D24+nov!D24+dic!D24</f>
        <v>27</v>
      </c>
      <c r="E24" s="17">
        <f>+ene!E24+feb!E24+mar!E24+abr!E24+may!E24+jun!E24+jul!E24+ago!E24+sep!E24+oct!E24+nov!E24+dic!E24</f>
        <v>9</v>
      </c>
      <c r="F24" s="17">
        <f>+ene!F24+feb!F24+mar!F24+abr!F24+may!F24+jun!F24+jul!F24+ago!F24+sep!F24+oct!F24+nov!F24+dic!F24</f>
        <v>2</v>
      </c>
      <c r="G24" s="17">
        <f>+ene!G24+feb!G24+mar!G24+abr!G24+may!G24+jun!G24+jul!G24+ago!G24+sep!G24+oct!G24+nov!G24+dic!G24</f>
        <v>12</v>
      </c>
      <c r="H24" s="17">
        <f>+ene!H24+feb!H24+mar!H24+abr!H24+may!H24+jun!H24+jul!H24+ago!H24+sep!H24+oct!H24+nov!H24+dic!H24</f>
        <v>0</v>
      </c>
      <c r="I24" s="17">
        <f>+ene!I24+feb!I24+mar!I24+abr!I24+may!I24+jun!I24+jul!I24+ago!I24+sep!I24+oct!I24+nov!I24+dic!I24</f>
        <v>3</v>
      </c>
      <c r="J24" s="17">
        <f>+ene!J24+feb!J24+mar!J24+abr!J24+may!J24+jun!J24+jul!J24+ago!J24+sep!J24+oct!J24+nov!J24+dic!J24</f>
        <v>6</v>
      </c>
      <c r="K24" s="17">
        <f t="shared" si="2"/>
        <v>75</v>
      </c>
      <c r="L24" s="18">
        <f>+ene!L24+feb!L24+mar!L24+abr!L24+may!L24+jun!L24+jul!L24+ago!L24+sep!L24+oct!L24+nov!L24+dic!L24</f>
        <v>355300</v>
      </c>
      <c r="M24" s="19">
        <f t="shared" si="1"/>
        <v>2.110892203771461</v>
      </c>
    </row>
    <row r="26" ht="13.5" thickBot="1"/>
    <row r="27" spans="2:3" ht="13.5" thickBot="1">
      <c r="B27" s="34" t="s">
        <v>1</v>
      </c>
      <c r="C27" s="35">
        <f>M6</f>
        <v>1.3703352396694923</v>
      </c>
    </row>
    <row r="28" spans="2:3" ht="13.5" thickBot="1">
      <c r="B28" s="14" t="s">
        <v>3</v>
      </c>
      <c r="C28" s="35">
        <f aca="true" t="shared" si="3" ref="C28:C45">M7</f>
        <v>0.5875670805750323</v>
      </c>
    </row>
    <row r="29" spans="2:3" ht="13.5" thickBot="1">
      <c r="B29" s="14" t="s">
        <v>5</v>
      </c>
      <c r="C29" s="35">
        <f t="shared" si="3"/>
        <v>1.4503179096858032</v>
      </c>
    </row>
    <row r="30" spans="2:3" ht="13.5" thickBot="1">
      <c r="B30" s="14" t="s">
        <v>7</v>
      </c>
      <c r="C30" s="35">
        <f t="shared" si="3"/>
        <v>9.955449364095672</v>
      </c>
    </row>
    <row r="31" spans="2:3" ht="13.5" thickBot="1">
      <c r="B31" s="14" t="s">
        <v>9</v>
      </c>
      <c r="C31" s="35">
        <f t="shared" si="3"/>
        <v>10.386503839858996</v>
      </c>
    </row>
    <row r="32" spans="2:3" ht="13.5" thickBot="1">
      <c r="B32" s="14" t="s">
        <v>68</v>
      </c>
      <c r="C32" s="35">
        <f t="shared" si="3"/>
        <v>37.112777399075966</v>
      </c>
    </row>
    <row r="33" spans="2:3" ht="13.5" thickBot="1">
      <c r="B33" s="14" t="s">
        <v>13</v>
      </c>
      <c r="C33" s="35">
        <f t="shared" si="3"/>
        <v>1.1577930217811645</v>
      </c>
    </row>
    <row r="34" spans="2:3" ht="13.5" thickBot="1">
      <c r="B34" s="14" t="s">
        <v>15</v>
      </c>
      <c r="C34" s="35">
        <f t="shared" si="3"/>
        <v>1.148727011652952</v>
      </c>
    </row>
    <row r="35" spans="2:3" ht="13.5" thickBot="1">
      <c r="B35" s="14" t="s">
        <v>17</v>
      </c>
      <c r="C35" s="35">
        <f t="shared" si="3"/>
        <v>1.510983285398691</v>
      </c>
    </row>
    <row r="36" spans="2:3" ht="13.5" thickBot="1">
      <c r="B36" s="14" t="s">
        <v>19</v>
      </c>
      <c r="C36" s="35">
        <f t="shared" si="3"/>
        <v>1.4802205528623764</v>
      </c>
    </row>
    <row r="37" spans="2:3" ht="13.5" thickBot="1">
      <c r="B37" s="14" t="s">
        <v>21</v>
      </c>
      <c r="C37" s="35">
        <f t="shared" si="3"/>
        <v>3.18775900541919</v>
      </c>
    </row>
    <row r="38" spans="2:3" ht="13.5" thickBot="1">
      <c r="B38" s="14" t="s">
        <v>23</v>
      </c>
      <c r="C38" s="35">
        <f t="shared" si="3"/>
        <v>1.3507429085997298</v>
      </c>
    </row>
    <row r="39" spans="2:3" ht="13.5" thickBot="1">
      <c r="B39" s="14" t="s">
        <v>25</v>
      </c>
      <c r="C39" s="35">
        <f t="shared" si="3"/>
        <v>21.95389681668496</v>
      </c>
    </row>
    <row r="40" spans="2:3" ht="13.5" thickBot="1">
      <c r="B40" s="14" t="s">
        <v>27</v>
      </c>
      <c r="C40" s="35">
        <f t="shared" si="3"/>
        <v>1.4918693122482471</v>
      </c>
    </row>
    <row r="41" spans="2:3" ht="13.5" thickBot="1">
      <c r="B41" s="14" t="s">
        <v>29</v>
      </c>
      <c r="C41" s="35">
        <f t="shared" si="3"/>
        <v>33.992994487223065</v>
      </c>
    </row>
    <row r="42" spans="2:3" ht="13.5" thickBot="1">
      <c r="B42" s="14" t="s">
        <v>31</v>
      </c>
      <c r="C42" s="35">
        <f t="shared" si="3"/>
        <v>1.149920942935173</v>
      </c>
    </row>
    <row r="43" spans="2:3" ht="13.5" thickBot="1">
      <c r="B43" s="14" t="s">
        <v>35</v>
      </c>
      <c r="C43" s="35">
        <f t="shared" si="3"/>
        <v>1.5498226081420141</v>
      </c>
    </row>
    <row r="44" spans="2:3" ht="13.5" thickBot="1">
      <c r="B44" s="14" t="s">
        <v>66</v>
      </c>
      <c r="C44" s="35">
        <f t="shared" si="3"/>
        <v>1.5347231103721704</v>
      </c>
    </row>
    <row r="45" spans="2:3" ht="13.5" thickBot="1">
      <c r="B45" s="16" t="s">
        <v>33</v>
      </c>
      <c r="C45" s="35">
        <f t="shared" si="3"/>
        <v>2.110892203771461</v>
      </c>
    </row>
  </sheetData>
  <mergeCells count="5">
    <mergeCell ref="A3:B3"/>
    <mergeCell ref="A5:B5"/>
    <mergeCell ref="L3:L4"/>
    <mergeCell ref="M3:M4"/>
    <mergeCell ref="C3:K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O19" sqref="O19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5.75" customHeight="1">
      <c r="A3" s="43" t="s">
        <v>36</v>
      </c>
      <c r="B3" s="43"/>
      <c r="C3" s="44" t="s">
        <v>51</v>
      </c>
      <c r="D3" s="45"/>
      <c r="E3" s="45"/>
      <c r="F3" s="45"/>
      <c r="G3" s="45"/>
      <c r="H3" s="45"/>
      <c r="I3" s="45"/>
      <c r="J3" s="45"/>
      <c r="K3" s="2"/>
      <c r="L3" s="42" t="s">
        <v>38</v>
      </c>
      <c r="M3" s="36" t="s">
        <v>39</v>
      </c>
    </row>
    <row r="4" spans="1:13" ht="18.75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20</v>
      </c>
      <c r="D5" s="4">
        <f t="shared" si="0"/>
        <v>23</v>
      </c>
      <c r="E5" s="4">
        <f t="shared" si="0"/>
        <v>14</v>
      </c>
      <c r="F5" s="4">
        <f t="shared" si="0"/>
        <v>6</v>
      </c>
      <c r="G5" s="4">
        <f t="shared" si="0"/>
        <v>28</v>
      </c>
      <c r="H5" s="4">
        <f t="shared" si="0"/>
        <v>3</v>
      </c>
      <c r="I5" s="4">
        <f t="shared" si="0"/>
        <v>2</v>
      </c>
      <c r="J5" s="4">
        <f t="shared" si="0"/>
        <v>2</v>
      </c>
      <c r="K5" s="4">
        <f t="shared" si="0"/>
        <v>98</v>
      </c>
      <c r="L5" s="5">
        <f>SUM(L6:L23)</f>
        <v>301745</v>
      </c>
      <c r="M5" s="6">
        <f aca="true" t="shared" si="1" ref="M5:M24">+K5*10000/L5</f>
        <v>3.2477754395267526</v>
      </c>
    </row>
    <row r="6" spans="1:13" ht="12.75">
      <c r="A6" s="7" t="s">
        <v>0</v>
      </c>
      <c r="B6" s="7" t="s">
        <v>1</v>
      </c>
      <c r="C6" s="7">
        <v>0</v>
      </c>
      <c r="D6" s="7">
        <v>2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f aca="true" t="shared" si="2" ref="K6:K24">SUM(C6:J6)</f>
        <v>3</v>
      </c>
      <c r="L6" s="7">
        <v>28372</v>
      </c>
      <c r="M6" s="8">
        <f t="shared" si="1"/>
        <v>1.0573805160016918</v>
      </c>
    </row>
    <row r="7" spans="1:13" ht="12.75">
      <c r="A7" s="7" t="s">
        <v>2</v>
      </c>
      <c r="B7" s="7" t="s">
        <v>3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2"/>
        <v>1</v>
      </c>
      <c r="L7" s="7">
        <v>3723</v>
      </c>
      <c r="M7" s="8">
        <f t="shared" si="1"/>
        <v>2.686005909213</v>
      </c>
    </row>
    <row r="8" spans="1:13" ht="12.75">
      <c r="A8" s="7" t="s">
        <v>4</v>
      </c>
      <c r="B8" s="7" t="s">
        <v>5</v>
      </c>
      <c r="C8" s="7">
        <v>0</v>
      </c>
      <c r="D8" s="7">
        <v>1</v>
      </c>
      <c r="E8" s="7">
        <v>1</v>
      </c>
      <c r="F8" s="7">
        <v>0</v>
      </c>
      <c r="G8" s="7">
        <v>4</v>
      </c>
      <c r="H8" s="7">
        <v>0</v>
      </c>
      <c r="I8" s="7">
        <v>0</v>
      </c>
      <c r="J8" s="7">
        <v>0</v>
      </c>
      <c r="K8" s="7">
        <f t="shared" si="2"/>
        <v>6</v>
      </c>
      <c r="L8" s="7">
        <v>13775</v>
      </c>
      <c r="M8" s="8">
        <f t="shared" si="1"/>
        <v>4.3557168784029034</v>
      </c>
    </row>
    <row r="9" spans="1:13" ht="12.75">
      <c r="A9" s="7" t="s">
        <v>6</v>
      </c>
      <c r="B9" s="7" t="s">
        <v>7</v>
      </c>
      <c r="C9" s="7">
        <v>0</v>
      </c>
      <c r="D9" s="7">
        <v>2</v>
      </c>
      <c r="E9" s="7">
        <v>0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7">
        <f t="shared" si="2"/>
        <v>5</v>
      </c>
      <c r="L9" s="7">
        <v>6009</v>
      </c>
      <c r="M9" s="8">
        <f t="shared" si="1"/>
        <v>8.320852055250457</v>
      </c>
    </row>
    <row r="10" spans="1:13" ht="12.75">
      <c r="A10" s="7" t="s">
        <v>8</v>
      </c>
      <c r="B10" s="7" t="s">
        <v>9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f t="shared" si="2"/>
        <v>2</v>
      </c>
      <c r="L10" s="7">
        <v>4063</v>
      </c>
      <c r="M10" s="8">
        <f t="shared" si="1"/>
        <v>4.922471080482402</v>
      </c>
    </row>
    <row r="11" spans="1:13" ht="12.75">
      <c r="A11" s="7" t="s">
        <v>10</v>
      </c>
      <c r="B11" s="7" t="s">
        <v>11</v>
      </c>
      <c r="C11" s="7">
        <v>5</v>
      </c>
      <c r="D11" s="7">
        <v>0</v>
      </c>
      <c r="E11" s="7">
        <v>1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f t="shared" si="2"/>
        <v>8</v>
      </c>
      <c r="L11" s="7">
        <v>2637</v>
      </c>
      <c r="M11" s="8">
        <f t="shared" si="1"/>
        <v>30.337504740235115</v>
      </c>
    </row>
    <row r="12" spans="1:13" ht="12.75">
      <c r="A12" s="7" t="s">
        <v>12</v>
      </c>
      <c r="B12" s="7" t="s">
        <v>13</v>
      </c>
      <c r="C12" s="7">
        <v>7</v>
      </c>
      <c r="D12" s="7">
        <v>5</v>
      </c>
      <c r="E12" s="7">
        <v>5</v>
      </c>
      <c r="F12" s="7">
        <v>1</v>
      </c>
      <c r="G12" s="7">
        <v>3</v>
      </c>
      <c r="H12" s="7">
        <v>2</v>
      </c>
      <c r="I12" s="7">
        <v>0</v>
      </c>
      <c r="J12" s="7">
        <v>1</v>
      </c>
      <c r="K12" s="7">
        <f t="shared" si="2"/>
        <v>24</v>
      </c>
      <c r="L12" s="7">
        <v>141017</v>
      </c>
      <c r="M12" s="8">
        <f t="shared" si="1"/>
        <v>1.701922463249112</v>
      </c>
    </row>
    <row r="13" spans="1:13" ht="12.75">
      <c r="A13" s="7" t="s">
        <v>14</v>
      </c>
      <c r="B13" s="7" t="s">
        <v>15</v>
      </c>
      <c r="C13" s="7">
        <v>0</v>
      </c>
      <c r="D13" s="7">
        <v>1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f t="shared" si="2"/>
        <v>2</v>
      </c>
      <c r="L13" s="7">
        <v>32915</v>
      </c>
      <c r="M13" s="8">
        <f t="shared" si="1"/>
        <v>0.6076257025672186</v>
      </c>
    </row>
    <row r="14" spans="1:13" ht="12.75">
      <c r="A14" s="7" t="s">
        <v>16</v>
      </c>
      <c r="B14" s="7" t="s">
        <v>17</v>
      </c>
      <c r="C14" s="7">
        <v>0</v>
      </c>
      <c r="D14" s="7">
        <v>1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  <c r="K14" s="7">
        <f t="shared" si="2"/>
        <v>3</v>
      </c>
      <c r="L14" s="7">
        <v>12917</v>
      </c>
      <c r="M14" s="8">
        <f t="shared" si="1"/>
        <v>2.32252070914299</v>
      </c>
    </row>
    <row r="15" spans="1:13" ht="12.75">
      <c r="A15" s="7" t="s">
        <v>18</v>
      </c>
      <c r="B15" s="7" t="s">
        <v>19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2"/>
        <v>1</v>
      </c>
      <c r="L15" s="7">
        <v>6807</v>
      </c>
      <c r="M15" s="8">
        <f t="shared" si="1"/>
        <v>1.4690759512266784</v>
      </c>
    </row>
    <row r="16" spans="1:13" ht="12.75">
      <c r="A16" s="7" t="s">
        <v>20</v>
      </c>
      <c r="B16" s="7" t="s">
        <v>21</v>
      </c>
      <c r="C16" s="7">
        <v>0</v>
      </c>
      <c r="D16" s="7">
        <v>3</v>
      </c>
      <c r="E16" s="7">
        <v>1</v>
      </c>
      <c r="F16" s="7">
        <v>0</v>
      </c>
      <c r="G16" s="7">
        <v>8</v>
      </c>
      <c r="H16" s="7">
        <v>0</v>
      </c>
      <c r="I16" s="7">
        <v>1</v>
      </c>
      <c r="J16" s="7">
        <v>0</v>
      </c>
      <c r="K16" s="7">
        <f t="shared" si="2"/>
        <v>13</v>
      </c>
      <c r="L16" s="7">
        <v>15590</v>
      </c>
      <c r="M16" s="8">
        <f t="shared" si="1"/>
        <v>8.338678640153946</v>
      </c>
    </row>
    <row r="17" spans="1:13" ht="12.75">
      <c r="A17" s="7" t="s">
        <v>22</v>
      </c>
      <c r="B17" s="7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1</v>
      </c>
      <c r="I17" s="7">
        <v>0</v>
      </c>
      <c r="J17" s="7">
        <v>0</v>
      </c>
      <c r="K17" s="7">
        <f t="shared" si="2"/>
        <v>2</v>
      </c>
      <c r="L17" s="7">
        <v>6373</v>
      </c>
      <c r="M17" s="8">
        <f t="shared" si="1"/>
        <v>3.138239447669857</v>
      </c>
    </row>
    <row r="18" spans="1:13" ht="12.75">
      <c r="A18" s="7" t="s">
        <v>24</v>
      </c>
      <c r="B18" s="7" t="s">
        <v>25</v>
      </c>
      <c r="C18" s="7">
        <v>0</v>
      </c>
      <c r="D18" s="7">
        <v>0</v>
      </c>
      <c r="E18" s="7">
        <v>5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f t="shared" si="2"/>
        <v>6</v>
      </c>
      <c r="L18" s="7">
        <v>2321</v>
      </c>
      <c r="M18" s="8">
        <f t="shared" si="1"/>
        <v>25.850926324859973</v>
      </c>
    </row>
    <row r="19" spans="1:13" ht="12.75">
      <c r="A19" s="7" t="s">
        <v>26</v>
      </c>
      <c r="B19" s="7" t="s">
        <v>27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f t="shared" si="2"/>
        <v>1</v>
      </c>
      <c r="L19" s="7">
        <v>5431</v>
      </c>
      <c r="M19" s="8">
        <f t="shared" si="1"/>
        <v>1.8412815319462346</v>
      </c>
    </row>
    <row r="20" spans="1:13" ht="12.75">
      <c r="A20" s="7" t="s">
        <v>28</v>
      </c>
      <c r="B20" s="7" t="s">
        <v>29</v>
      </c>
      <c r="C20" s="7">
        <v>3</v>
      </c>
      <c r="D20" s="7">
        <v>2</v>
      </c>
      <c r="E20" s="7">
        <v>1</v>
      </c>
      <c r="F20" s="7">
        <v>0</v>
      </c>
      <c r="G20" s="7">
        <v>4</v>
      </c>
      <c r="H20" s="7">
        <v>0</v>
      </c>
      <c r="I20" s="7">
        <v>1</v>
      </c>
      <c r="J20" s="7">
        <v>0</v>
      </c>
      <c r="K20" s="7">
        <f t="shared" si="2"/>
        <v>11</v>
      </c>
      <c r="L20" s="7">
        <v>4782</v>
      </c>
      <c r="M20" s="8">
        <f t="shared" si="1"/>
        <v>23.00292764533668</v>
      </c>
    </row>
    <row r="21" spans="1:13" ht="12.75">
      <c r="A21" s="7" t="s">
        <v>30</v>
      </c>
      <c r="B21" s="7" t="s">
        <v>31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f t="shared" si="2"/>
        <v>1</v>
      </c>
      <c r="L21" s="7">
        <v>5265</v>
      </c>
      <c r="M21" s="8">
        <f t="shared" si="1"/>
        <v>1.899335232668566</v>
      </c>
    </row>
    <row r="22" spans="1:13" ht="12.75">
      <c r="A22" s="7" t="s">
        <v>34</v>
      </c>
      <c r="B22" s="7" t="s">
        <v>35</v>
      </c>
      <c r="C22" s="7">
        <v>1</v>
      </c>
      <c r="D22" s="7">
        <v>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2"/>
        <v>3</v>
      </c>
      <c r="L22" s="7">
        <v>6899</v>
      </c>
      <c r="M22" s="8">
        <f t="shared" si="1"/>
        <v>4.348456298014205</v>
      </c>
    </row>
    <row r="23" spans="1:13" ht="12.75">
      <c r="A23" s="7" t="s">
        <v>54</v>
      </c>
      <c r="B23" s="7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2"/>
        <v>0</v>
      </c>
      <c r="L23" s="7">
        <v>2849</v>
      </c>
      <c r="M23" s="8">
        <f t="shared" si="1"/>
        <v>0</v>
      </c>
    </row>
    <row r="24" spans="1:13" ht="12.75">
      <c r="A24" s="7" t="s">
        <v>32</v>
      </c>
      <c r="B24" s="7" t="s">
        <v>33</v>
      </c>
      <c r="C24" s="7">
        <v>3</v>
      </c>
      <c r="D24" s="7">
        <v>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2"/>
        <v>6</v>
      </c>
      <c r="L24" s="7">
        <f>995+5317+845+6893+12179+748+7313</f>
        <v>34290</v>
      </c>
      <c r="M24" s="8">
        <f t="shared" si="1"/>
        <v>1.7497812773403325</v>
      </c>
    </row>
  </sheetData>
  <mergeCells count="5">
    <mergeCell ref="M3:M4"/>
    <mergeCell ref="A3:B3"/>
    <mergeCell ref="A5:B5"/>
    <mergeCell ref="C3:J3"/>
    <mergeCell ref="L3:L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O10" sqref="O10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6.5" customHeight="1">
      <c r="A3" s="43" t="s">
        <v>36</v>
      </c>
      <c r="B3" s="43"/>
      <c r="C3" s="44" t="s">
        <v>52</v>
      </c>
      <c r="D3" s="45"/>
      <c r="E3" s="45"/>
      <c r="F3" s="45"/>
      <c r="G3" s="45"/>
      <c r="H3" s="45"/>
      <c r="I3" s="45"/>
      <c r="J3" s="45"/>
      <c r="K3" s="2"/>
      <c r="L3" s="42" t="s">
        <v>38</v>
      </c>
      <c r="M3" s="36" t="s">
        <v>39</v>
      </c>
    </row>
    <row r="4" spans="1:13" ht="17.25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9</v>
      </c>
      <c r="D5" s="4">
        <f t="shared" si="0"/>
        <v>6</v>
      </c>
      <c r="E5" s="4">
        <f t="shared" si="0"/>
        <v>15</v>
      </c>
      <c r="F5" s="4">
        <f t="shared" si="0"/>
        <v>3</v>
      </c>
      <c r="G5" s="4">
        <f t="shared" si="0"/>
        <v>11</v>
      </c>
      <c r="H5" s="4">
        <f t="shared" si="0"/>
        <v>1</v>
      </c>
      <c r="I5" s="4">
        <f t="shared" si="0"/>
        <v>11</v>
      </c>
      <c r="J5" s="4">
        <f t="shared" si="0"/>
        <v>1</v>
      </c>
      <c r="K5" s="4">
        <f t="shared" si="0"/>
        <v>57</v>
      </c>
      <c r="L5" s="5">
        <f>SUM(L6:L23)</f>
        <v>341399</v>
      </c>
      <c r="M5" s="6">
        <f aca="true" t="shared" si="1" ref="M5:M24">+K5*10000/L5</f>
        <v>1.6696006725268673</v>
      </c>
    </row>
    <row r="6" spans="1:13" ht="12.75">
      <c r="A6" s="7" t="s">
        <v>0</v>
      </c>
      <c r="B6" s="7" t="s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aca="true" t="shared" si="2" ref="K6:K24">SUM(C6:J6)</f>
        <v>0</v>
      </c>
      <c r="L6" s="7">
        <v>33666</v>
      </c>
      <c r="M6" s="8">
        <f t="shared" si="1"/>
        <v>0</v>
      </c>
    </row>
    <row r="7" spans="1:13" ht="12.75">
      <c r="A7" s="7" t="s">
        <v>2</v>
      </c>
      <c r="B7" s="7" t="s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2"/>
        <v>0</v>
      </c>
      <c r="L7" s="7">
        <v>4572</v>
      </c>
      <c r="M7" s="8">
        <f t="shared" si="1"/>
        <v>0</v>
      </c>
    </row>
    <row r="8" spans="1:13" ht="12.75">
      <c r="A8" s="7" t="s">
        <v>4</v>
      </c>
      <c r="B8" s="7" t="s">
        <v>5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f t="shared" si="2"/>
        <v>1</v>
      </c>
      <c r="L8" s="7">
        <v>15002</v>
      </c>
      <c r="M8" s="8">
        <f t="shared" si="1"/>
        <v>0.6665777896280496</v>
      </c>
    </row>
    <row r="9" spans="1:13" ht="12.75">
      <c r="A9" s="7" t="s">
        <v>6</v>
      </c>
      <c r="B9" s="7" t="s">
        <v>7</v>
      </c>
      <c r="C9" s="7">
        <v>0</v>
      </c>
      <c r="D9" s="7">
        <v>0</v>
      </c>
      <c r="E9" s="7">
        <v>0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f t="shared" si="2"/>
        <v>2</v>
      </c>
      <c r="L9" s="7">
        <v>5367</v>
      </c>
      <c r="M9" s="8">
        <f t="shared" si="1"/>
        <v>3.7264766163592324</v>
      </c>
    </row>
    <row r="10" spans="1:13" ht="12.75">
      <c r="A10" s="7" t="s">
        <v>8</v>
      </c>
      <c r="B10" s="7" t="s">
        <v>9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2"/>
        <v>1</v>
      </c>
      <c r="L10" s="7">
        <v>3818</v>
      </c>
      <c r="M10" s="8">
        <f t="shared" si="1"/>
        <v>2.6191723415400734</v>
      </c>
    </row>
    <row r="11" spans="1:13" ht="12.75">
      <c r="A11" s="7" t="s">
        <v>10</v>
      </c>
      <c r="B11" s="7" t="s">
        <v>11</v>
      </c>
      <c r="C11" s="7">
        <v>2</v>
      </c>
      <c r="D11" s="7">
        <v>1</v>
      </c>
      <c r="E11" s="7">
        <v>10</v>
      </c>
      <c r="F11" s="7">
        <v>1</v>
      </c>
      <c r="G11" s="7">
        <v>0</v>
      </c>
      <c r="H11" s="7">
        <v>1</v>
      </c>
      <c r="I11" s="7">
        <v>0</v>
      </c>
      <c r="J11" s="7">
        <v>0</v>
      </c>
      <c r="K11" s="7">
        <f t="shared" si="2"/>
        <v>15</v>
      </c>
      <c r="L11" s="7">
        <v>1484</v>
      </c>
      <c r="M11" s="8">
        <f t="shared" si="1"/>
        <v>101.07816711590297</v>
      </c>
    </row>
    <row r="12" spans="1:13" ht="12.75">
      <c r="A12" s="7" t="s">
        <v>12</v>
      </c>
      <c r="B12" s="7" t="s">
        <v>13</v>
      </c>
      <c r="C12" s="7">
        <v>4</v>
      </c>
      <c r="D12" s="7">
        <v>0</v>
      </c>
      <c r="E12" s="7">
        <v>3</v>
      </c>
      <c r="F12" s="7">
        <v>1</v>
      </c>
      <c r="G12" s="7">
        <v>5</v>
      </c>
      <c r="H12" s="7">
        <v>0</v>
      </c>
      <c r="I12" s="7">
        <v>0</v>
      </c>
      <c r="J12" s="7">
        <v>1</v>
      </c>
      <c r="K12" s="7">
        <f t="shared" si="2"/>
        <v>14</v>
      </c>
      <c r="L12" s="7">
        <v>161545</v>
      </c>
      <c r="M12" s="8">
        <f t="shared" si="1"/>
        <v>0.8666315887214089</v>
      </c>
    </row>
    <row r="13" spans="1:13" ht="12.75">
      <c r="A13" s="7" t="s">
        <v>14</v>
      </c>
      <c r="B13" s="7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f t="shared" si="2"/>
        <v>1</v>
      </c>
      <c r="L13" s="7">
        <v>37630</v>
      </c>
      <c r="M13" s="8">
        <f t="shared" si="1"/>
        <v>0.26574541589157585</v>
      </c>
    </row>
    <row r="14" spans="1:13" ht="12.75">
      <c r="A14" s="7" t="s">
        <v>16</v>
      </c>
      <c r="B14" s="7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2"/>
        <v>0</v>
      </c>
      <c r="L14" s="7">
        <v>14440</v>
      </c>
      <c r="M14" s="8">
        <f t="shared" si="1"/>
        <v>0</v>
      </c>
    </row>
    <row r="15" spans="1:13" ht="12.75">
      <c r="A15" s="7" t="s">
        <v>18</v>
      </c>
      <c r="B15" s="7" t="s">
        <v>19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2"/>
        <v>0</v>
      </c>
      <c r="L15" s="7">
        <v>8783</v>
      </c>
      <c r="M15" s="8">
        <f t="shared" si="1"/>
        <v>0</v>
      </c>
    </row>
    <row r="16" spans="1:13" ht="12.75">
      <c r="A16" s="7" t="s">
        <v>20</v>
      </c>
      <c r="B16" s="7" t="s">
        <v>21</v>
      </c>
      <c r="C16" s="7">
        <v>1</v>
      </c>
      <c r="D16" s="7">
        <v>1</v>
      </c>
      <c r="E16" s="7">
        <v>0</v>
      </c>
      <c r="F16" s="7">
        <v>0</v>
      </c>
      <c r="G16" s="7">
        <v>1</v>
      </c>
      <c r="H16" s="7">
        <v>0</v>
      </c>
      <c r="I16" s="7">
        <v>1</v>
      </c>
      <c r="J16" s="7">
        <v>0</v>
      </c>
      <c r="K16" s="7">
        <f t="shared" si="2"/>
        <v>4</v>
      </c>
      <c r="L16" s="7">
        <v>15902</v>
      </c>
      <c r="M16" s="8">
        <f t="shared" si="1"/>
        <v>2.5154068670607472</v>
      </c>
    </row>
    <row r="17" spans="1:13" ht="12.75">
      <c r="A17" s="7" t="s">
        <v>22</v>
      </c>
      <c r="B17" s="7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f t="shared" si="2"/>
        <v>1</v>
      </c>
      <c r="L17" s="7">
        <v>6501</v>
      </c>
      <c r="M17" s="8">
        <f t="shared" si="1"/>
        <v>1.5382248884786955</v>
      </c>
    </row>
    <row r="18" spans="1:13" ht="12.75">
      <c r="A18" s="7" t="s">
        <v>24</v>
      </c>
      <c r="B18" s="7" t="s">
        <v>25</v>
      </c>
      <c r="C18" s="7">
        <v>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2"/>
        <v>2</v>
      </c>
      <c r="L18" s="7">
        <v>1038</v>
      </c>
      <c r="M18" s="8">
        <f t="shared" si="1"/>
        <v>19.26782273603083</v>
      </c>
    </row>
    <row r="19" spans="1:13" ht="12.75">
      <c r="A19" s="7" t="s">
        <v>26</v>
      </c>
      <c r="B19" s="7" t="s">
        <v>27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2"/>
        <v>0</v>
      </c>
      <c r="L19" s="7">
        <v>4467</v>
      </c>
      <c r="M19" s="8">
        <f t="shared" si="1"/>
        <v>0</v>
      </c>
    </row>
    <row r="20" spans="1:13" ht="12.75">
      <c r="A20" s="7" t="s">
        <v>28</v>
      </c>
      <c r="B20" s="7" t="s">
        <v>29</v>
      </c>
      <c r="C20" s="7">
        <v>1</v>
      </c>
      <c r="D20" s="7">
        <v>1</v>
      </c>
      <c r="E20" s="7">
        <v>1</v>
      </c>
      <c r="F20" s="7">
        <v>0</v>
      </c>
      <c r="G20" s="7">
        <v>0</v>
      </c>
      <c r="H20" s="7">
        <v>0</v>
      </c>
      <c r="I20" s="7">
        <v>10</v>
      </c>
      <c r="J20" s="7">
        <v>0</v>
      </c>
      <c r="K20" s="7">
        <f t="shared" si="2"/>
        <v>13</v>
      </c>
      <c r="L20" s="7">
        <v>5606</v>
      </c>
      <c r="M20" s="8">
        <f t="shared" si="1"/>
        <v>23.189439885836602</v>
      </c>
    </row>
    <row r="21" spans="1:13" ht="12.75">
      <c r="A21" s="7" t="s">
        <v>30</v>
      </c>
      <c r="B21" s="7" t="s">
        <v>31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2"/>
        <v>0</v>
      </c>
      <c r="L21" s="7">
        <v>6258</v>
      </c>
      <c r="M21" s="8">
        <f t="shared" si="1"/>
        <v>0</v>
      </c>
    </row>
    <row r="22" spans="1:13" ht="12.75">
      <c r="A22" s="7" t="s">
        <v>34</v>
      </c>
      <c r="B22" s="7" t="s">
        <v>35</v>
      </c>
      <c r="C22" s="7">
        <v>0</v>
      </c>
      <c r="D22" s="7">
        <v>1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f t="shared" si="2"/>
        <v>2</v>
      </c>
      <c r="L22" s="7">
        <v>11967</v>
      </c>
      <c r="M22" s="8">
        <f t="shared" si="1"/>
        <v>1.6712626389237069</v>
      </c>
    </row>
    <row r="23" spans="1:13" ht="12.75">
      <c r="A23" s="7" t="s">
        <v>54</v>
      </c>
      <c r="B23" s="7"/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2"/>
        <v>1</v>
      </c>
      <c r="L23" s="7">
        <v>3353</v>
      </c>
      <c r="M23" s="8">
        <f t="shared" si="1"/>
        <v>2.9824038174768863</v>
      </c>
    </row>
    <row r="24" spans="1:13" ht="12.75">
      <c r="A24" s="7" t="s">
        <v>32</v>
      </c>
      <c r="B24" s="7" t="s">
        <v>33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2"/>
        <v>0</v>
      </c>
      <c r="L24" s="7">
        <f>936+4350+936+6945+12877+697+7650</f>
        <v>34391</v>
      </c>
      <c r="M24" s="8">
        <f t="shared" si="1"/>
        <v>0</v>
      </c>
    </row>
    <row r="25" spans="3:13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5">
    <mergeCell ref="M3:M4"/>
    <mergeCell ref="A3:B3"/>
    <mergeCell ref="A5:B5"/>
    <mergeCell ref="C3:J3"/>
    <mergeCell ref="L3:L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IV16384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7.25" customHeight="1">
      <c r="A3" s="43" t="s">
        <v>36</v>
      </c>
      <c r="B3" s="43"/>
      <c r="C3" s="46" t="s">
        <v>53</v>
      </c>
      <c r="D3" s="47"/>
      <c r="E3" s="47"/>
      <c r="F3" s="47"/>
      <c r="G3" s="47"/>
      <c r="H3" s="47"/>
      <c r="I3" s="47"/>
      <c r="J3" s="47"/>
      <c r="K3" s="48"/>
      <c r="L3" s="42" t="s">
        <v>38</v>
      </c>
      <c r="M3" s="36" t="s">
        <v>39</v>
      </c>
    </row>
    <row r="4" spans="1:13" ht="18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6</v>
      </c>
      <c r="D5" s="4">
        <f t="shared" si="0"/>
        <v>11</v>
      </c>
      <c r="E5" s="4">
        <f t="shared" si="0"/>
        <v>98</v>
      </c>
      <c r="F5" s="4">
        <f t="shared" si="0"/>
        <v>3</v>
      </c>
      <c r="G5" s="4">
        <f t="shared" si="0"/>
        <v>19</v>
      </c>
      <c r="H5" s="4">
        <f t="shared" si="0"/>
        <v>1</v>
      </c>
      <c r="I5" s="4">
        <f t="shared" si="0"/>
        <v>1</v>
      </c>
      <c r="J5" s="4">
        <f t="shared" si="0"/>
        <v>10</v>
      </c>
      <c r="K5" s="4">
        <f t="shared" si="0"/>
        <v>149</v>
      </c>
      <c r="L5" s="5">
        <f>SUM(L6:L23)</f>
        <v>328805</v>
      </c>
      <c r="M5" s="6">
        <f aca="true" t="shared" si="1" ref="M5:M17">+K5*10000/L5</f>
        <v>4.531561259713204</v>
      </c>
    </row>
    <row r="6" spans="1:13" ht="12.75">
      <c r="A6" s="7" t="s">
        <v>0</v>
      </c>
      <c r="B6" s="7" t="s">
        <v>1</v>
      </c>
      <c r="C6" s="7">
        <v>0</v>
      </c>
      <c r="D6" s="7">
        <v>0</v>
      </c>
      <c r="E6" s="7">
        <v>0</v>
      </c>
      <c r="F6" s="7">
        <v>0</v>
      </c>
      <c r="G6" s="7">
        <v>5</v>
      </c>
      <c r="H6" s="7">
        <v>0</v>
      </c>
      <c r="I6" s="7">
        <v>0</v>
      </c>
      <c r="J6" s="7">
        <v>0</v>
      </c>
      <c r="K6" s="7">
        <f aca="true" t="shared" si="2" ref="K6:K24">SUM(C6:J6)</f>
        <v>5</v>
      </c>
      <c r="L6" s="7">
        <v>32709</v>
      </c>
      <c r="M6" s="8">
        <f t="shared" si="1"/>
        <v>1.5286312635666024</v>
      </c>
    </row>
    <row r="7" spans="1:13" ht="12.75">
      <c r="A7" s="7" t="s">
        <v>2</v>
      </c>
      <c r="B7" s="7" t="s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2"/>
        <v>0</v>
      </c>
      <c r="L7" s="7">
        <v>3756</v>
      </c>
      <c r="M7" s="8">
        <f t="shared" si="1"/>
        <v>0</v>
      </c>
    </row>
    <row r="8" spans="1:13" ht="12.75">
      <c r="A8" s="7" t="s">
        <v>4</v>
      </c>
      <c r="B8" s="7" t="s">
        <v>5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2"/>
        <v>1</v>
      </c>
      <c r="L8" s="7">
        <v>13804</v>
      </c>
      <c r="M8" s="8">
        <f t="shared" si="1"/>
        <v>0.7244277021153289</v>
      </c>
    </row>
    <row r="9" spans="1:13" ht="12.75">
      <c r="A9" s="7" t="s">
        <v>6</v>
      </c>
      <c r="B9" s="7" t="s">
        <v>7</v>
      </c>
      <c r="C9" s="7">
        <v>0</v>
      </c>
      <c r="D9" s="7">
        <v>3</v>
      </c>
      <c r="E9" s="7">
        <v>6</v>
      </c>
      <c r="F9" s="7">
        <v>0</v>
      </c>
      <c r="G9" s="7">
        <v>4</v>
      </c>
      <c r="H9" s="7">
        <v>0</v>
      </c>
      <c r="I9" s="7">
        <v>0</v>
      </c>
      <c r="J9" s="7">
        <v>0</v>
      </c>
      <c r="K9" s="7">
        <f t="shared" si="2"/>
        <v>13</v>
      </c>
      <c r="L9" s="7">
        <v>5161</v>
      </c>
      <c r="M9" s="8">
        <f t="shared" si="1"/>
        <v>25.188916876574307</v>
      </c>
    </row>
    <row r="10" spans="1:13" ht="12.75">
      <c r="A10" s="7" t="s">
        <v>8</v>
      </c>
      <c r="B10" s="7" t="s">
        <v>9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f t="shared" si="2"/>
        <v>1</v>
      </c>
      <c r="L10" s="7">
        <v>4390</v>
      </c>
      <c r="M10" s="8">
        <f t="shared" si="1"/>
        <v>2.277904328018223</v>
      </c>
    </row>
    <row r="11" spans="1:13" ht="12.75">
      <c r="A11" s="7" t="s">
        <v>10</v>
      </c>
      <c r="B11" s="7" t="s">
        <v>11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2"/>
        <v>1</v>
      </c>
      <c r="L11" s="7">
        <v>1651</v>
      </c>
      <c r="M11" s="8">
        <f t="shared" si="1"/>
        <v>6.0569351907934585</v>
      </c>
    </row>
    <row r="12" spans="1:13" ht="12.75">
      <c r="A12" s="7" t="s">
        <v>12</v>
      </c>
      <c r="B12" s="7" t="s">
        <v>13</v>
      </c>
      <c r="C12" s="7">
        <v>4</v>
      </c>
      <c r="D12" s="7">
        <v>1</v>
      </c>
      <c r="E12" s="7">
        <v>6</v>
      </c>
      <c r="F12" s="7">
        <v>1</v>
      </c>
      <c r="G12" s="7">
        <v>1</v>
      </c>
      <c r="H12" s="7">
        <v>0</v>
      </c>
      <c r="I12" s="7">
        <v>0</v>
      </c>
      <c r="J12" s="7">
        <v>6</v>
      </c>
      <c r="K12" s="7">
        <f t="shared" si="2"/>
        <v>19</v>
      </c>
      <c r="L12" s="7">
        <v>148990</v>
      </c>
      <c r="M12" s="8">
        <f t="shared" si="1"/>
        <v>1.2752533727095778</v>
      </c>
    </row>
    <row r="13" spans="1:13" ht="12.75">
      <c r="A13" s="7" t="s">
        <v>14</v>
      </c>
      <c r="B13" s="7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2</v>
      </c>
      <c r="K13" s="7">
        <f t="shared" si="2"/>
        <v>3</v>
      </c>
      <c r="L13" s="7">
        <v>39773</v>
      </c>
      <c r="M13" s="8">
        <f t="shared" si="1"/>
        <v>0.7542805420762829</v>
      </c>
    </row>
    <row r="14" spans="1:13" ht="12.75">
      <c r="A14" s="7" t="s">
        <v>16</v>
      </c>
      <c r="B14" s="7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f t="shared" si="2"/>
        <v>1</v>
      </c>
      <c r="L14" s="7">
        <v>14108</v>
      </c>
      <c r="M14" s="8">
        <f t="shared" si="1"/>
        <v>0.7088176920895946</v>
      </c>
    </row>
    <row r="15" spans="1:13" ht="12.75">
      <c r="A15" s="7" t="s">
        <v>18</v>
      </c>
      <c r="B15" s="7" t="s">
        <v>19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2"/>
        <v>1</v>
      </c>
      <c r="L15" s="7">
        <v>8159</v>
      </c>
      <c r="M15" s="8">
        <f t="shared" si="1"/>
        <v>1.2256403971074887</v>
      </c>
    </row>
    <row r="16" spans="1:13" ht="12.75">
      <c r="A16" s="7" t="s">
        <v>20</v>
      </c>
      <c r="B16" s="7" t="s">
        <v>21</v>
      </c>
      <c r="C16" s="7">
        <v>0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7">
        <f t="shared" si="2"/>
        <v>2</v>
      </c>
      <c r="L16" s="7">
        <v>13934</v>
      </c>
      <c r="M16" s="8">
        <f t="shared" si="1"/>
        <v>1.4353380221042056</v>
      </c>
    </row>
    <row r="17" spans="1:13" ht="12.75">
      <c r="A17" s="7" t="s">
        <v>22</v>
      </c>
      <c r="B17" s="7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2"/>
        <v>0</v>
      </c>
      <c r="L17" s="7">
        <v>7397</v>
      </c>
      <c r="M17" s="8">
        <f t="shared" si="1"/>
        <v>0</v>
      </c>
    </row>
    <row r="18" spans="1:13" ht="12.75">
      <c r="A18" s="7" t="s">
        <v>24</v>
      </c>
      <c r="B18" s="7" t="s">
        <v>25</v>
      </c>
      <c r="C18" s="7">
        <v>0</v>
      </c>
      <c r="D18" s="7">
        <v>0</v>
      </c>
      <c r="E18" s="7">
        <v>0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f t="shared" si="2"/>
        <v>2</v>
      </c>
      <c r="L18" s="7"/>
      <c r="M18" s="8"/>
    </row>
    <row r="19" spans="1:13" ht="12.75">
      <c r="A19" s="7" t="s">
        <v>26</v>
      </c>
      <c r="B19" s="7" t="s">
        <v>27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1</v>
      </c>
      <c r="I19" s="7">
        <v>0</v>
      </c>
      <c r="J19" s="7">
        <v>0</v>
      </c>
      <c r="K19" s="7">
        <f t="shared" si="2"/>
        <v>2</v>
      </c>
      <c r="L19" s="7">
        <v>7108</v>
      </c>
      <c r="M19" s="8">
        <f aca="true" t="shared" si="3" ref="M19:M24">+K19*10000/L19</f>
        <v>2.8137310073157007</v>
      </c>
    </row>
    <row r="20" spans="1:13" ht="12.75">
      <c r="A20" s="7" t="s">
        <v>28</v>
      </c>
      <c r="B20" s="7" t="s">
        <v>29</v>
      </c>
      <c r="C20" s="7">
        <v>1</v>
      </c>
      <c r="D20" s="7">
        <v>3</v>
      </c>
      <c r="E20" s="7">
        <v>85</v>
      </c>
      <c r="F20" s="7">
        <v>1</v>
      </c>
      <c r="G20" s="7">
        <v>3</v>
      </c>
      <c r="H20" s="7">
        <v>0</v>
      </c>
      <c r="I20" s="7">
        <v>1</v>
      </c>
      <c r="J20" s="7">
        <v>1</v>
      </c>
      <c r="K20" s="7">
        <f t="shared" si="2"/>
        <v>95</v>
      </c>
      <c r="L20" s="7">
        <v>4171</v>
      </c>
      <c r="M20" s="8">
        <f t="shared" si="3"/>
        <v>227.76312634859747</v>
      </c>
    </row>
    <row r="21" spans="1:13" ht="12.75">
      <c r="A21" s="7" t="s">
        <v>30</v>
      </c>
      <c r="B21" s="7" t="s">
        <v>31</v>
      </c>
      <c r="C21" s="7">
        <v>1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2"/>
        <v>2</v>
      </c>
      <c r="L21" s="7">
        <v>6566</v>
      </c>
      <c r="M21" s="8">
        <f t="shared" si="3"/>
        <v>3.045994517209869</v>
      </c>
    </row>
    <row r="22" spans="1:13" ht="12.75">
      <c r="A22" s="7" t="s">
        <v>34</v>
      </c>
      <c r="B22" s="7" t="s">
        <v>35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2"/>
        <v>0</v>
      </c>
      <c r="L22" s="7">
        <v>14032</v>
      </c>
      <c r="M22" s="8">
        <f t="shared" si="3"/>
        <v>0</v>
      </c>
    </row>
    <row r="23" spans="1:13" ht="12.75">
      <c r="A23" s="7" t="s">
        <v>54</v>
      </c>
      <c r="B23" s="7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2"/>
        <v>0</v>
      </c>
      <c r="L23" s="7">
        <v>3096</v>
      </c>
      <c r="M23" s="8">
        <f t="shared" si="3"/>
        <v>0</v>
      </c>
    </row>
    <row r="24" spans="1:13" ht="12.75">
      <c r="A24" s="7" t="s">
        <v>32</v>
      </c>
      <c r="B24" s="7" t="s">
        <v>33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2"/>
        <v>1</v>
      </c>
      <c r="L24" s="7">
        <f>891+3506+777+6734+157+718+7799</f>
        <v>20582</v>
      </c>
      <c r="M24" s="8">
        <f t="shared" si="3"/>
        <v>0.48586143231950246</v>
      </c>
    </row>
  </sheetData>
  <mergeCells count="5">
    <mergeCell ref="M3:M4"/>
    <mergeCell ref="A3:B3"/>
    <mergeCell ref="A5:B5"/>
    <mergeCell ref="C3:K3"/>
    <mergeCell ref="L3:L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K27" sqref="K27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7.25" customHeight="1">
      <c r="A3" s="43" t="s">
        <v>36</v>
      </c>
      <c r="B3" s="43"/>
      <c r="C3" s="46" t="s">
        <v>58</v>
      </c>
      <c r="D3" s="47"/>
      <c r="E3" s="47"/>
      <c r="F3" s="47"/>
      <c r="G3" s="47"/>
      <c r="H3" s="47"/>
      <c r="I3" s="47"/>
      <c r="J3" s="47"/>
      <c r="K3" s="48"/>
      <c r="L3" s="42" t="s">
        <v>38</v>
      </c>
      <c r="M3" s="36" t="s">
        <v>39</v>
      </c>
    </row>
    <row r="4" spans="1:13" ht="18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29</v>
      </c>
      <c r="D5" s="4">
        <f t="shared" si="0"/>
        <v>5</v>
      </c>
      <c r="E5" s="4">
        <f t="shared" si="0"/>
        <v>6</v>
      </c>
      <c r="F5" s="4">
        <f t="shared" si="0"/>
        <v>2</v>
      </c>
      <c r="G5" s="4">
        <f t="shared" si="0"/>
        <v>13</v>
      </c>
      <c r="H5" s="4">
        <f t="shared" si="0"/>
        <v>0</v>
      </c>
      <c r="I5" s="4">
        <f t="shared" si="0"/>
        <v>4</v>
      </c>
      <c r="J5" s="4">
        <f t="shared" si="0"/>
        <v>11</v>
      </c>
      <c r="K5" s="4">
        <f t="shared" si="0"/>
        <v>70</v>
      </c>
      <c r="L5" s="5">
        <f>SUM(L6:L23)</f>
        <v>328434</v>
      </c>
      <c r="M5" s="6">
        <f aca="true" t="shared" si="1" ref="M5:M17">+K5*10000/L5</f>
        <v>2.1313262329722256</v>
      </c>
    </row>
    <row r="6" spans="1:13" ht="12.75">
      <c r="A6" s="7" t="s">
        <v>0</v>
      </c>
      <c r="B6" s="7" t="s">
        <v>1</v>
      </c>
      <c r="C6" s="7"/>
      <c r="D6" s="7"/>
      <c r="E6" s="7"/>
      <c r="F6" s="7">
        <v>1</v>
      </c>
      <c r="G6" s="7">
        <v>1</v>
      </c>
      <c r="H6" s="7"/>
      <c r="I6" s="7"/>
      <c r="J6" s="7"/>
      <c r="K6" s="7">
        <f aca="true" t="shared" si="2" ref="K6:K24">SUM(C6:J6)</f>
        <v>2</v>
      </c>
      <c r="L6" s="10">
        <v>34902</v>
      </c>
      <c r="M6" s="8">
        <f t="shared" si="1"/>
        <v>0.5730330640077933</v>
      </c>
    </row>
    <row r="7" spans="1:13" ht="12.75">
      <c r="A7" s="7" t="s">
        <v>2</v>
      </c>
      <c r="B7" s="7" t="s">
        <v>3</v>
      </c>
      <c r="C7" s="7"/>
      <c r="D7" s="7"/>
      <c r="E7" s="7"/>
      <c r="F7" s="7"/>
      <c r="G7" s="7"/>
      <c r="H7" s="7"/>
      <c r="I7" s="7"/>
      <c r="J7" s="7"/>
      <c r="K7" s="7">
        <f t="shared" si="2"/>
        <v>0</v>
      </c>
      <c r="L7" s="10">
        <v>3641</v>
      </c>
      <c r="M7" s="8">
        <f t="shared" si="1"/>
        <v>0</v>
      </c>
    </row>
    <row r="8" spans="1:13" ht="12.75">
      <c r="A8" s="7" t="s">
        <v>4</v>
      </c>
      <c r="B8" s="7" t="s">
        <v>5</v>
      </c>
      <c r="C8" s="7">
        <v>4</v>
      </c>
      <c r="D8" s="7">
        <v>2</v>
      </c>
      <c r="E8" s="7"/>
      <c r="F8" s="7"/>
      <c r="G8" s="7"/>
      <c r="H8" s="7"/>
      <c r="I8" s="7"/>
      <c r="J8" s="7"/>
      <c r="K8" s="7">
        <f t="shared" si="2"/>
        <v>6</v>
      </c>
      <c r="L8" s="10">
        <v>13861</v>
      </c>
      <c r="M8" s="8">
        <f t="shared" si="1"/>
        <v>4.328692013563235</v>
      </c>
    </row>
    <row r="9" spans="1:13" ht="12.75">
      <c r="A9" s="7" t="s">
        <v>6</v>
      </c>
      <c r="B9" s="7" t="s">
        <v>7</v>
      </c>
      <c r="C9" s="7"/>
      <c r="D9" s="7">
        <v>1</v>
      </c>
      <c r="E9" s="7">
        <v>1</v>
      </c>
      <c r="F9" s="7"/>
      <c r="G9" s="7">
        <v>1</v>
      </c>
      <c r="H9" s="7"/>
      <c r="I9" s="7"/>
      <c r="J9" s="7"/>
      <c r="K9" s="7">
        <f t="shared" si="2"/>
        <v>3</v>
      </c>
      <c r="L9" s="10">
        <v>4698</v>
      </c>
      <c r="M9" s="8">
        <f t="shared" si="1"/>
        <v>6.385696040868455</v>
      </c>
    </row>
    <row r="10" spans="1:13" ht="12.75">
      <c r="A10" s="7" t="s">
        <v>8</v>
      </c>
      <c r="B10" s="7" t="s">
        <v>9</v>
      </c>
      <c r="C10" s="7">
        <v>3</v>
      </c>
      <c r="D10" s="7"/>
      <c r="E10" s="7">
        <v>1</v>
      </c>
      <c r="F10" s="7"/>
      <c r="G10" s="7">
        <v>1</v>
      </c>
      <c r="H10" s="7"/>
      <c r="I10" s="7">
        <v>3</v>
      </c>
      <c r="J10" s="7"/>
      <c r="K10" s="7">
        <f t="shared" si="2"/>
        <v>8</v>
      </c>
      <c r="L10" s="10">
        <v>4047</v>
      </c>
      <c r="M10" s="8">
        <f t="shared" si="1"/>
        <v>19.767729182110205</v>
      </c>
    </row>
    <row r="11" spans="1:13" ht="12.75">
      <c r="A11" s="7" t="s">
        <v>10</v>
      </c>
      <c r="B11" s="7" t="s">
        <v>11</v>
      </c>
      <c r="C11" s="7">
        <v>21</v>
      </c>
      <c r="D11" s="7"/>
      <c r="E11" s="7">
        <v>1</v>
      </c>
      <c r="F11" s="7"/>
      <c r="G11" s="7"/>
      <c r="H11" s="7"/>
      <c r="I11" s="7"/>
      <c r="J11" s="7"/>
      <c r="K11" s="7">
        <f t="shared" si="2"/>
        <v>22</v>
      </c>
      <c r="L11" s="10">
        <v>1439</v>
      </c>
      <c r="M11" s="8">
        <f t="shared" si="1"/>
        <v>152.8839471855455</v>
      </c>
    </row>
    <row r="12" spans="1:13" ht="12.75">
      <c r="A12" s="7" t="s">
        <v>12</v>
      </c>
      <c r="B12" s="7" t="s">
        <v>13</v>
      </c>
      <c r="C12" s="7">
        <v>1</v>
      </c>
      <c r="D12" s="7">
        <v>2</v>
      </c>
      <c r="E12" s="7"/>
      <c r="F12" s="7"/>
      <c r="G12" s="7">
        <v>3</v>
      </c>
      <c r="H12" s="7"/>
      <c r="I12" s="7"/>
      <c r="J12" s="7">
        <v>5</v>
      </c>
      <c r="K12" s="7">
        <f t="shared" si="2"/>
        <v>11</v>
      </c>
      <c r="L12" s="10">
        <v>151714</v>
      </c>
      <c r="M12" s="8">
        <f t="shared" si="1"/>
        <v>0.7250484464189199</v>
      </c>
    </row>
    <row r="13" spans="1:13" ht="12.75">
      <c r="A13" s="7" t="s">
        <v>14</v>
      </c>
      <c r="B13" s="7" t="s">
        <v>15</v>
      </c>
      <c r="C13" s="7"/>
      <c r="D13" s="7"/>
      <c r="E13" s="7"/>
      <c r="F13" s="7">
        <v>1</v>
      </c>
      <c r="G13" s="7"/>
      <c r="H13" s="7"/>
      <c r="I13" s="7"/>
      <c r="J13" s="7">
        <v>1</v>
      </c>
      <c r="K13" s="7">
        <f t="shared" si="2"/>
        <v>2</v>
      </c>
      <c r="L13" s="10">
        <v>36073</v>
      </c>
      <c r="M13" s="8">
        <f t="shared" si="1"/>
        <v>0.5544312921021263</v>
      </c>
    </row>
    <row r="14" spans="1:13" ht="12.75">
      <c r="A14" s="7" t="s">
        <v>16</v>
      </c>
      <c r="B14" s="7" t="s">
        <v>17</v>
      </c>
      <c r="C14" s="7"/>
      <c r="D14" s="7"/>
      <c r="E14" s="7"/>
      <c r="F14" s="7"/>
      <c r="G14" s="7">
        <v>2</v>
      </c>
      <c r="H14" s="7"/>
      <c r="I14" s="7"/>
      <c r="J14" s="7"/>
      <c r="K14" s="7">
        <f t="shared" si="2"/>
        <v>2</v>
      </c>
      <c r="L14" s="10">
        <v>14906</v>
      </c>
      <c r="M14" s="8">
        <f t="shared" si="1"/>
        <v>1.341741580571582</v>
      </c>
    </row>
    <row r="15" spans="1:13" ht="12.75">
      <c r="A15" s="7" t="s">
        <v>18</v>
      </c>
      <c r="B15" s="7" t="s">
        <v>19</v>
      </c>
      <c r="C15" s="7"/>
      <c r="D15" s="7"/>
      <c r="E15" s="7"/>
      <c r="F15" s="7"/>
      <c r="G15" s="7">
        <v>1</v>
      </c>
      <c r="H15" s="7"/>
      <c r="I15" s="7"/>
      <c r="J15" s="7"/>
      <c r="K15" s="7">
        <f t="shared" si="2"/>
        <v>1</v>
      </c>
      <c r="L15" s="10">
        <v>8734</v>
      </c>
      <c r="M15" s="8">
        <f t="shared" si="1"/>
        <v>1.144950767117014</v>
      </c>
    </row>
    <row r="16" spans="1:13" ht="12.75">
      <c r="A16" s="7" t="s">
        <v>20</v>
      </c>
      <c r="B16" s="7" t="s">
        <v>21</v>
      </c>
      <c r="C16" s="7"/>
      <c r="D16" s="7"/>
      <c r="E16" s="7"/>
      <c r="F16" s="7"/>
      <c r="G16" s="7">
        <v>4</v>
      </c>
      <c r="H16" s="7"/>
      <c r="I16" s="7"/>
      <c r="J16" s="7">
        <v>2</v>
      </c>
      <c r="K16" s="7">
        <f t="shared" si="2"/>
        <v>6</v>
      </c>
      <c r="L16" s="10">
        <v>13934</v>
      </c>
      <c r="M16" s="8">
        <f t="shared" si="1"/>
        <v>4.306014066312617</v>
      </c>
    </row>
    <row r="17" spans="1:13" ht="12.75">
      <c r="A17" s="7" t="s">
        <v>22</v>
      </c>
      <c r="B17" s="7" t="s">
        <v>23</v>
      </c>
      <c r="C17" s="7"/>
      <c r="D17" s="7"/>
      <c r="E17" s="7"/>
      <c r="F17" s="7"/>
      <c r="G17" s="7"/>
      <c r="H17" s="7"/>
      <c r="I17" s="7"/>
      <c r="J17" s="7"/>
      <c r="K17" s="7">
        <f t="shared" si="2"/>
        <v>0</v>
      </c>
      <c r="L17" s="10">
        <v>5863</v>
      </c>
      <c r="M17" s="8">
        <f t="shared" si="1"/>
        <v>0</v>
      </c>
    </row>
    <row r="18" spans="1:13" ht="12.75">
      <c r="A18" s="7" t="s">
        <v>24</v>
      </c>
      <c r="B18" s="7" t="s">
        <v>25</v>
      </c>
      <c r="C18" s="7"/>
      <c r="D18" s="7"/>
      <c r="E18" s="7"/>
      <c r="F18" s="7"/>
      <c r="G18" s="7"/>
      <c r="H18" s="7"/>
      <c r="I18" s="7"/>
      <c r="J18" s="7"/>
      <c r="K18" s="7">
        <f t="shared" si="2"/>
        <v>0</v>
      </c>
      <c r="L18" s="10"/>
      <c r="M18" s="8"/>
    </row>
    <row r="19" spans="1:13" ht="12.75">
      <c r="A19" s="7" t="s">
        <v>26</v>
      </c>
      <c r="B19" s="7" t="s">
        <v>27</v>
      </c>
      <c r="C19" s="7"/>
      <c r="D19" s="7"/>
      <c r="E19" s="7"/>
      <c r="F19" s="7"/>
      <c r="G19" s="7"/>
      <c r="H19" s="7"/>
      <c r="I19" s="7"/>
      <c r="J19" s="7"/>
      <c r="K19" s="7">
        <f t="shared" si="2"/>
        <v>0</v>
      </c>
      <c r="L19" s="10">
        <v>6433</v>
      </c>
      <c r="M19" s="8">
        <f aca="true" t="shared" si="3" ref="M19:M24">+K19*10000/L19</f>
        <v>0</v>
      </c>
    </row>
    <row r="20" spans="1:13" ht="12.75">
      <c r="A20" s="7" t="s">
        <v>28</v>
      </c>
      <c r="B20" s="7" t="s">
        <v>29</v>
      </c>
      <c r="C20" s="7"/>
      <c r="D20" s="7"/>
      <c r="E20" s="7"/>
      <c r="F20" s="7"/>
      <c r="G20" s="7"/>
      <c r="H20" s="7"/>
      <c r="I20" s="7"/>
      <c r="J20" s="7"/>
      <c r="K20" s="7">
        <f t="shared" si="2"/>
        <v>0</v>
      </c>
      <c r="L20" s="10">
        <v>3745</v>
      </c>
      <c r="M20" s="8">
        <f t="shared" si="3"/>
        <v>0</v>
      </c>
    </row>
    <row r="21" spans="1:13" ht="12.75">
      <c r="A21" s="7" t="s">
        <v>30</v>
      </c>
      <c r="B21" s="7" t="s">
        <v>31</v>
      </c>
      <c r="C21" s="7"/>
      <c r="D21" s="7"/>
      <c r="E21" s="7"/>
      <c r="F21" s="7"/>
      <c r="G21" s="7"/>
      <c r="H21" s="7"/>
      <c r="I21" s="7"/>
      <c r="J21" s="7">
        <v>2</v>
      </c>
      <c r="K21" s="7">
        <f t="shared" si="2"/>
        <v>2</v>
      </c>
      <c r="L21" s="10">
        <v>8256</v>
      </c>
      <c r="M21" s="8">
        <f t="shared" si="3"/>
        <v>2.4224806201550386</v>
      </c>
    </row>
    <row r="22" spans="1:13" ht="12.75">
      <c r="A22" s="7" t="s">
        <v>34</v>
      </c>
      <c r="B22" s="7" t="s">
        <v>35</v>
      </c>
      <c r="C22" s="7"/>
      <c r="D22" s="7"/>
      <c r="E22" s="7"/>
      <c r="F22" s="7"/>
      <c r="G22" s="7"/>
      <c r="H22" s="7"/>
      <c r="I22" s="7"/>
      <c r="J22" s="7">
        <v>1</v>
      </c>
      <c r="K22" s="7">
        <f t="shared" si="2"/>
        <v>1</v>
      </c>
      <c r="L22" s="10">
        <v>13723</v>
      </c>
      <c r="M22" s="8">
        <f t="shared" si="3"/>
        <v>0.7287036362311448</v>
      </c>
    </row>
    <row r="23" spans="1:13" ht="12.75">
      <c r="A23" s="7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>
        <f t="shared" si="2"/>
        <v>0</v>
      </c>
      <c r="L23" s="10">
        <v>2465</v>
      </c>
      <c r="M23" s="8">
        <f t="shared" si="3"/>
        <v>0</v>
      </c>
    </row>
    <row r="24" spans="1:13" ht="12.75">
      <c r="A24" s="7" t="s">
        <v>32</v>
      </c>
      <c r="B24" s="7" t="s">
        <v>33</v>
      </c>
      <c r="C24" s="7"/>
      <c r="D24" s="7"/>
      <c r="E24" s="7">
        <v>3</v>
      </c>
      <c r="F24" s="7"/>
      <c r="G24" s="7"/>
      <c r="H24" s="7"/>
      <c r="I24" s="7">
        <v>1</v>
      </c>
      <c r="J24" s="7"/>
      <c r="K24" s="7">
        <f t="shared" si="2"/>
        <v>4</v>
      </c>
      <c r="L24" s="10">
        <f>936+3345+612+7100+126+13778+574+9334</f>
        <v>35805</v>
      </c>
      <c r="M24" s="8">
        <f t="shared" si="3"/>
        <v>1.1171624074849882</v>
      </c>
    </row>
  </sheetData>
  <mergeCells count="5">
    <mergeCell ref="M3:M4"/>
    <mergeCell ref="A5:B5"/>
    <mergeCell ref="A3:B3"/>
    <mergeCell ref="C3:K3"/>
    <mergeCell ref="L3:L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L28" sqref="L28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7.25" customHeight="1">
      <c r="A3" s="43" t="s">
        <v>36</v>
      </c>
      <c r="B3" s="43"/>
      <c r="C3" s="46" t="s">
        <v>59</v>
      </c>
      <c r="D3" s="47"/>
      <c r="E3" s="47"/>
      <c r="F3" s="47"/>
      <c r="G3" s="47"/>
      <c r="H3" s="47"/>
      <c r="I3" s="47"/>
      <c r="J3" s="47"/>
      <c r="K3" s="48"/>
      <c r="L3" s="42" t="s">
        <v>38</v>
      </c>
      <c r="M3" s="36" t="s">
        <v>39</v>
      </c>
    </row>
    <row r="4" spans="1:13" ht="18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34</v>
      </c>
      <c r="D5" s="4">
        <f t="shared" si="0"/>
        <v>13</v>
      </c>
      <c r="E5" s="4">
        <f t="shared" si="0"/>
        <v>7</v>
      </c>
      <c r="F5" s="4">
        <f t="shared" si="0"/>
        <v>2</v>
      </c>
      <c r="G5" s="4">
        <f t="shared" si="0"/>
        <v>27</v>
      </c>
      <c r="H5" s="4">
        <f t="shared" si="0"/>
        <v>0</v>
      </c>
      <c r="I5" s="4">
        <f t="shared" si="0"/>
        <v>10</v>
      </c>
      <c r="J5" s="4">
        <f t="shared" si="0"/>
        <v>5</v>
      </c>
      <c r="K5" s="4">
        <f t="shared" si="0"/>
        <v>98</v>
      </c>
      <c r="L5" s="5">
        <f>SUM(L6:L23)</f>
        <v>393887</v>
      </c>
      <c r="M5" s="6">
        <f aca="true" t="shared" si="1" ref="M5:M17">+K5*10000/L5</f>
        <v>2.4880232147798735</v>
      </c>
    </row>
    <row r="6" spans="1:13" ht="12.75">
      <c r="A6" s="7" t="s">
        <v>0</v>
      </c>
      <c r="B6" s="7" t="s">
        <v>1</v>
      </c>
      <c r="C6" s="7"/>
      <c r="D6" s="7"/>
      <c r="E6" s="7"/>
      <c r="F6" s="7"/>
      <c r="G6" s="7">
        <v>4</v>
      </c>
      <c r="H6" s="7"/>
      <c r="I6" s="7"/>
      <c r="J6" s="7">
        <v>2</v>
      </c>
      <c r="K6" s="7">
        <f aca="true" t="shared" si="2" ref="K6:K24">SUM(C6:J6)</f>
        <v>6</v>
      </c>
      <c r="L6" s="10">
        <v>41136</v>
      </c>
      <c r="M6" s="8">
        <f t="shared" si="1"/>
        <v>1.4585764294049008</v>
      </c>
    </row>
    <row r="7" spans="1:13" ht="12.75">
      <c r="A7" s="7" t="s">
        <v>2</v>
      </c>
      <c r="B7" s="7" t="s">
        <v>3</v>
      </c>
      <c r="C7" s="7"/>
      <c r="D7" s="7"/>
      <c r="E7" s="7"/>
      <c r="F7" s="7"/>
      <c r="G7" s="7"/>
      <c r="H7" s="7"/>
      <c r="I7" s="7"/>
      <c r="J7" s="7"/>
      <c r="K7" s="7">
        <f t="shared" si="2"/>
        <v>0</v>
      </c>
      <c r="L7" s="10">
        <v>4638</v>
      </c>
      <c r="M7" s="8">
        <f t="shared" si="1"/>
        <v>0</v>
      </c>
    </row>
    <row r="8" spans="1:13" ht="12.75">
      <c r="A8" s="7" t="s">
        <v>4</v>
      </c>
      <c r="B8" s="7" t="s">
        <v>5</v>
      </c>
      <c r="C8" s="7"/>
      <c r="D8" s="7"/>
      <c r="E8" s="7"/>
      <c r="F8" s="7"/>
      <c r="G8" s="7">
        <v>1</v>
      </c>
      <c r="H8" s="7"/>
      <c r="I8" s="7"/>
      <c r="J8" s="7"/>
      <c r="K8" s="7">
        <f t="shared" si="2"/>
        <v>1</v>
      </c>
      <c r="L8" s="10">
        <v>14690</v>
      </c>
      <c r="M8" s="8">
        <f t="shared" si="1"/>
        <v>0.6807351940095303</v>
      </c>
    </row>
    <row r="9" spans="1:13" ht="12.75">
      <c r="A9" s="7" t="s">
        <v>6</v>
      </c>
      <c r="B9" s="7" t="s">
        <v>7</v>
      </c>
      <c r="C9" s="7"/>
      <c r="D9" s="7"/>
      <c r="E9" s="7"/>
      <c r="F9" s="7"/>
      <c r="G9" s="7"/>
      <c r="H9" s="7"/>
      <c r="I9" s="7"/>
      <c r="J9" s="7"/>
      <c r="K9" s="7">
        <f t="shared" si="2"/>
        <v>0</v>
      </c>
      <c r="L9" s="10">
        <v>5418</v>
      </c>
      <c r="M9" s="8">
        <f t="shared" si="1"/>
        <v>0</v>
      </c>
    </row>
    <row r="10" spans="1:13" ht="12.75">
      <c r="A10" s="7" t="s">
        <v>8</v>
      </c>
      <c r="B10" s="7" t="s">
        <v>9</v>
      </c>
      <c r="C10" s="7"/>
      <c r="D10" s="7"/>
      <c r="E10" s="7"/>
      <c r="F10" s="7"/>
      <c r="G10" s="7"/>
      <c r="H10" s="7"/>
      <c r="I10" s="7"/>
      <c r="J10" s="7"/>
      <c r="K10" s="7">
        <f t="shared" si="2"/>
        <v>0</v>
      </c>
      <c r="L10" s="10">
        <v>5127</v>
      </c>
      <c r="M10" s="8">
        <f t="shared" si="1"/>
        <v>0</v>
      </c>
    </row>
    <row r="11" spans="1:13" ht="12.75">
      <c r="A11" s="7" t="s">
        <v>10</v>
      </c>
      <c r="B11" s="7" t="s">
        <v>11</v>
      </c>
      <c r="C11" s="7">
        <v>29</v>
      </c>
      <c r="D11" s="7">
        <v>1</v>
      </c>
      <c r="E11" s="7">
        <v>2</v>
      </c>
      <c r="F11" s="7"/>
      <c r="G11" s="7"/>
      <c r="H11" s="7"/>
      <c r="I11" s="7">
        <v>1</v>
      </c>
      <c r="J11" s="7"/>
      <c r="K11" s="7">
        <f t="shared" si="2"/>
        <v>33</v>
      </c>
      <c r="L11" s="10">
        <v>2130</v>
      </c>
      <c r="M11" s="8">
        <f t="shared" si="1"/>
        <v>154.92957746478874</v>
      </c>
    </row>
    <row r="12" spans="1:13" ht="12.75">
      <c r="A12" s="7" t="s">
        <v>12</v>
      </c>
      <c r="B12" s="7" t="s">
        <v>13</v>
      </c>
      <c r="C12" s="7">
        <v>5</v>
      </c>
      <c r="D12" s="7">
        <v>5</v>
      </c>
      <c r="E12" s="7">
        <v>1</v>
      </c>
      <c r="F12" s="7"/>
      <c r="G12" s="7">
        <v>5</v>
      </c>
      <c r="H12" s="7"/>
      <c r="I12" s="7">
        <v>3</v>
      </c>
      <c r="J12" s="7"/>
      <c r="K12" s="7">
        <f t="shared" si="2"/>
        <v>19</v>
      </c>
      <c r="L12" s="10">
        <v>180561</v>
      </c>
      <c r="M12" s="8">
        <f t="shared" si="1"/>
        <v>1.0522759621402185</v>
      </c>
    </row>
    <row r="13" spans="1:13" ht="12.75">
      <c r="A13" s="7" t="s">
        <v>14</v>
      </c>
      <c r="B13" s="7" t="s">
        <v>15</v>
      </c>
      <c r="C13" s="7"/>
      <c r="D13" s="7">
        <v>1</v>
      </c>
      <c r="E13" s="7"/>
      <c r="F13" s="7"/>
      <c r="G13" s="7">
        <v>1</v>
      </c>
      <c r="H13" s="7"/>
      <c r="I13" s="7"/>
      <c r="J13" s="7"/>
      <c r="K13" s="7">
        <f t="shared" si="2"/>
        <v>2</v>
      </c>
      <c r="L13" s="10">
        <v>38546</v>
      </c>
      <c r="M13" s="8">
        <f t="shared" si="1"/>
        <v>0.5188605821615732</v>
      </c>
    </row>
    <row r="14" spans="1:13" ht="12.75">
      <c r="A14" s="7" t="s">
        <v>16</v>
      </c>
      <c r="B14" s="7" t="s">
        <v>17</v>
      </c>
      <c r="C14" s="7"/>
      <c r="D14" s="7"/>
      <c r="E14" s="7">
        <v>1</v>
      </c>
      <c r="F14" s="7"/>
      <c r="G14" s="7">
        <v>2</v>
      </c>
      <c r="H14" s="7"/>
      <c r="I14" s="7"/>
      <c r="J14" s="7"/>
      <c r="K14" s="7">
        <f t="shared" si="2"/>
        <v>3</v>
      </c>
      <c r="L14" s="10">
        <v>19310</v>
      </c>
      <c r="M14" s="8">
        <f t="shared" si="1"/>
        <v>1.5535991714137753</v>
      </c>
    </row>
    <row r="15" spans="1:13" ht="12.75">
      <c r="A15" s="7" t="s">
        <v>18</v>
      </c>
      <c r="B15" s="7" t="s">
        <v>19</v>
      </c>
      <c r="C15" s="7"/>
      <c r="D15" s="7"/>
      <c r="E15" s="7"/>
      <c r="F15" s="7"/>
      <c r="G15" s="7">
        <v>1</v>
      </c>
      <c r="H15" s="7"/>
      <c r="I15" s="7"/>
      <c r="J15" s="7"/>
      <c r="K15" s="7">
        <f t="shared" si="2"/>
        <v>1</v>
      </c>
      <c r="L15" s="10">
        <v>9734</v>
      </c>
      <c r="M15" s="8">
        <f t="shared" si="1"/>
        <v>1.027326895418122</v>
      </c>
    </row>
    <row r="16" spans="1:13" ht="12.75">
      <c r="A16" s="7" t="s">
        <v>20</v>
      </c>
      <c r="B16" s="7" t="s">
        <v>21</v>
      </c>
      <c r="C16" s="7"/>
      <c r="D16" s="7">
        <v>1</v>
      </c>
      <c r="E16" s="7"/>
      <c r="F16" s="7"/>
      <c r="G16" s="7">
        <v>3</v>
      </c>
      <c r="H16" s="7"/>
      <c r="I16" s="7"/>
      <c r="J16" s="7"/>
      <c r="K16" s="7">
        <f t="shared" si="2"/>
        <v>4</v>
      </c>
      <c r="L16" s="10">
        <v>18999</v>
      </c>
      <c r="M16" s="8">
        <f t="shared" si="1"/>
        <v>2.1053739670508973</v>
      </c>
    </row>
    <row r="17" spans="1:13" ht="12.75">
      <c r="A17" s="7" t="s">
        <v>22</v>
      </c>
      <c r="B17" s="7" t="s">
        <v>23</v>
      </c>
      <c r="C17" s="7"/>
      <c r="D17" s="7"/>
      <c r="E17" s="7"/>
      <c r="F17" s="7"/>
      <c r="G17" s="7">
        <v>1</v>
      </c>
      <c r="H17" s="7"/>
      <c r="I17" s="7"/>
      <c r="J17" s="7"/>
      <c r="K17" s="7">
        <f t="shared" si="2"/>
        <v>1</v>
      </c>
      <c r="L17" s="10">
        <v>7297</v>
      </c>
      <c r="M17" s="8">
        <f t="shared" si="1"/>
        <v>1.3704262025489928</v>
      </c>
    </row>
    <row r="18" spans="1:13" ht="12.75">
      <c r="A18" s="7" t="s">
        <v>24</v>
      </c>
      <c r="B18" s="7" t="s">
        <v>25</v>
      </c>
      <c r="C18" s="7"/>
      <c r="D18" s="7"/>
      <c r="E18" s="7"/>
      <c r="F18" s="7"/>
      <c r="G18" s="7"/>
      <c r="H18" s="7"/>
      <c r="I18" s="7"/>
      <c r="J18" s="7"/>
      <c r="K18" s="7">
        <f t="shared" si="2"/>
        <v>0</v>
      </c>
      <c r="L18" s="10"/>
      <c r="M18" s="8"/>
    </row>
    <row r="19" spans="1:13" ht="12.75">
      <c r="A19" s="7" t="s">
        <v>26</v>
      </c>
      <c r="B19" s="7" t="s">
        <v>27</v>
      </c>
      <c r="C19" s="7"/>
      <c r="D19" s="7"/>
      <c r="E19" s="7"/>
      <c r="F19" s="7">
        <v>1</v>
      </c>
      <c r="G19" s="7">
        <v>1</v>
      </c>
      <c r="H19" s="7"/>
      <c r="I19" s="7"/>
      <c r="J19" s="7"/>
      <c r="K19" s="7">
        <f t="shared" si="2"/>
        <v>2</v>
      </c>
      <c r="L19" s="10">
        <v>6857</v>
      </c>
      <c r="M19" s="8">
        <f aca="true" t="shared" si="3" ref="M19:M24">+K19*10000/L19</f>
        <v>2.916727431821496</v>
      </c>
    </row>
    <row r="20" spans="1:13" ht="12.75">
      <c r="A20" s="7" t="s">
        <v>28</v>
      </c>
      <c r="B20" s="7" t="s">
        <v>29</v>
      </c>
      <c r="C20" s="7"/>
      <c r="D20" s="7">
        <v>2</v>
      </c>
      <c r="E20" s="7">
        <v>1</v>
      </c>
      <c r="F20" s="7"/>
      <c r="G20" s="7">
        <v>8</v>
      </c>
      <c r="H20" s="7"/>
      <c r="I20" s="7">
        <v>5</v>
      </c>
      <c r="J20" s="7">
        <v>2</v>
      </c>
      <c r="K20" s="7">
        <f t="shared" si="2"/>
        <v>18</v>
      </c>
      <c r="L20" s="10">
        <v>6319</v>
      </c>
      <c r="M20" s="8">
        <f t="shared" si="3"/>
        <v>28.48551986073746</v>
      </c>
    </row>
    <row r="21" spans="1:13" ht="12.75">
      <c r="A21" s="7" t="s">
        <v>30</v>
      </c>
      <c r="B21" s="7" t="s">
        <v>31</v>
      </c>
      <c r="C21" s="7"/>
      <c r="D21" s="7"/>
      <c r="E21" s="7"/>
      <c r="F21" s="7"/>
      <c r="G21" s="7"/>
      <c r="H21" s="7"/>
      <c r="I21" s="7"/>
      <c r="J21" s="7"/>
      <c r="K21" s="7">
        <f t="shared" si="2"/>
        <v>0</v>
      </c>
      <c r="L21" s="10">
        <v>9806</v>
      </c>
      <c r="M21" s="8">
        <f t="shared" si="3"/>
        <v>0</v>
      </c>
    </row>
    <row r="22" spans="1:13" ht="12.75">
      <c r="A22" s="7" t="s">
        <v>34</v>
      </c>
      <c r="B22" s="7" t="s">
        <v>35</v>
      </c>
      <c r="C22" s="7"/>
      <c r="D22" s="7"/>
      <c r="E22" s="7"/>
      <c r="F22" s="7"/>
      <c r="G22" s="7"/>
      <c r="H22" s="7"/>
      <c r="I22" s="7"/>
      <c r="J22" s="7">
        <v>1</v>
      </c>
      <c r="K22" s="7">
        <f t="shared" si="2"/>
        <v>1</v>
      </c>
      <c r="L22" s="10">
        <v>20531</v>
      </c>
      <c r="M22" s="8">
        <f t="shared" si="3"/>
        <v>0.48706833568749697</v>
      </c>
    </row>
    <row r="23" spans="1:13" ht="12.75">
      <c r="A23" s="7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>
        <f t="shared" si="2"/>
        <v>0</v>
      </c>
      <c r="L23" s="10">
        <v>2788</v>
      </c>
      <c r="M23" s="8">
        <f t="shared" si="3"/>
        <v>0</v>
      </c>
    </row>
    <row r="24" spans="1:13" ht="12.75">
      <c r="A24" s="7" t="s">
        <v>32</v>
      </c>
      <c r="B24" s="7" t="s">
        <v>33</v>
      </c>
      <c r="C24" s="7"/>
      <c r="D24" s="7">
        <v>3</v>
      </c>
      <c r="E24" s="7">
        <v>2</v>
      </c>
      <c r="F24" s="7">
        <v>1</v>
      </c>
      <c r="G24" s="7"/>
      <c r="H24" s="7"/>
      <c r="I24" s="7">
        <v>1</v>
      </c>
      <c r="J24" s="7"/>
      <c r="K24" s="7">
        <f t="shared" si="2"/>
        <v>7</v>
      </c>
      <c r="L24" s="10">
        <f>1308+490+5200+532+8074+16277+919+11984</f>
        <v>44784</v>
      </c>
      <c r="M24" s="8">
        <f t="shared" si="3"/>
        <v>1.5630582350839586</v>
      </c>
    </row>
  </sheetData>
  <mergeCells count="5">
    <mergeCell ref="M3:M4"/>
    <mergeCell ref="A5:B5"/>
    <mergeCell ref="A3:B3"/>
    <mergeCell ref="C3:K3"/>
    <mergeCell ref="L3:L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L24" sqref="L24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7.25" customHeight="1">
      <c r="A3" s="43" t="s">
        <v>36</v>
      </c>
      <c r="B3" s="43"/>
      <c r="C3" s="46" t="s">
        <v>60</v>
      </c>
      <c r="D3" s="47"/>
      <c r="E3" s="47"/>
      <c r="F3" s="47"/>
      <c r="G3" s="47"/>
      <c r="H3" s="47"/>
      <c r="I3" s="47"/>
      <c r="J3" s="47"/>
      <c r="K3" s="48"/>
      <c r="L3" s="42" t="s">
        <v>38</v>
      </c>
      <c r="M3" s="36" t="s">
        <v>39</v>
      </c>
    </row>
    <row r="4" spans="1:13" ht="18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4</v>
      </c>
      <c r="D5" s="4">
        <f t="shared" si="0"/>
        <v>9</v>
      </c>
      <c r="E5" s="4">
        <f t="shared" si="0"/>
        <v>14</v>
      </c>
      <c r="F5" s="4">
        <f t="shared" si="0"/>
        <v>2</v>
      </c>
      <c r="G5" s="4">
        <f t="shared" si="0"/>
        <v>32</v>
      </c>
      <c r="H5" s="4">
        <f t="shared" si="0"/>
        <v>1</v>
      </c>
      <c r="I5" s="4">
        <f t="shared" si="0"/>
        <v>4</v>
      </c>
      <c r="J5" s="4">
        <f t="shared" si="0"/>
        <v>4</v>
      </c>
      <c r="K5" s="4">
        <f t="shared" si="0"/>
        <v>70</v>
      </c>
      <c r="L5" s="5">
        <f>SUM(L6:L23)</f>
        <v>442112</v>
      </c>
      <c r="M5" s="6">
        <f aca="true" t="shared" si="1" ref="M5:M18">+K5*10000/L5</f>
        <v>1.58330920671685</v>
      </c>
    </row>
    <row r="6" spans="1:13" ht="12.75">
      <c r="A6" s="7" t="s">
        <v>0</v>
      </c>
      <c r="B6" s="7" t="s">
        <v>1</v>
      </c>
      <c r="C6" s="7"/>
      <c r="D6" s="7"/>
      <c r="E6" s="7"/>
      <c r="F6" s="7"/>
      <c r="G6" s="7">
        <v>3</v>
      </c>
      <c r="H6" s="7"/>
      <c r="I6" s="7"/>
      <c r="J6" s="7">
        <v>1</v>
      </c>
      <c r="K6" s="7">
        <f aca="true" t="shared" si="2" ref="K6:K24">SUM(C6:J6)</f>
        <v>4</v>
      </c>
      <c r="L6" s="10">
        <v>47329</v>
      </c>
      <c r="M6" s="8">
        <f t="shared" si="1"/>
        <v>0.8451477952206892</v>
      </c>
    </row>
    <row r="7" spans="1:13" ht="12.75">
      <c r="A7" s="7" t="s">
        <v>2</v>
      </c>
      <c r="B7" s="7" t="s">
        <v>3</v>
      </c>
      <c r="C7" s="7"/>
      <c r="D7" s="7"/>
      <c r="E7" s="7"/>
      <c r="F7" s="7"/>
      <c r="G7" s="7">
        <v>1</v>
      </c>
      <c r="H7" s="7"/>
      <c r="I7" s="7"/>
      <c r="J7" s="7"/>
      <c r="K7" s="7">
        <f t="shared" si="2"/>
        <v>1</v>
      </c>
      <c r="L7" s="10">
        <v>4782</v>
      </c>
      <c r="M7" s="8">
        <f t="shared" si="1"/>
        <v>2.0911752404851525</v>
      </c>
    </row>
    <row r="8" spans="1:13" ht="12.75">
      <c r="A8" s="7" t="s">
        <v>4</v>
      </c>
      <c r="B8" s="7" t="s">
        <v>5</v>
      </c>
      <c r="C8" s="7"/>
      <c r="D8" s="7"/>
      <c r="E8" s="7">
        <v>1</v>
      </c>
      <c r="F8" s="7"/>
      <c r="G8" s="7"/>
      <c r="H8" s="7"/>
      <c r="I8" s="7"/>
      <c r="J8" s="7"/>
      <c r="K8" s="7">
        <f t="shared" si="2"/>
        <v>1</v>
      </c>
      <c r="L8" s="10">
        <v>15441</v>
      </c>
      <c r="M8" s="8">
        <f t="shared" si="1"/>
        <v>0.6476264490641798</v>
      </c>
    </row>
    <row r="9" spans="1:13" ht="12.75">
      <c r="A9" s="7" t="s">
        <v>6</v>
      </c>
      <c r="B9" s="7" t="s">
        <v>7</v>
      </c>
      <c r="C9" s="7"/>
      <c r="D9" s="7"/>
      <c r="E9" s="7">
        <v>1</v>
      </c>
      <c r="F9" s="7"/>
      <c r="G9" s="7">
        <v>2</v>
      </c>
      <c r="H9" s="7"/>
      <c r="I9" s="7"/>
      <c r="J9" s="7"/>
      <c r="K9" s="7">
        <f t="shared" si="2"/>
        <v>3</v>
      </c>
      <c r="L9" s="10">
        <v>2571</v>
      </c>
      <c r="M9" s="8">
        <f t="shared" si="1"/>
        <v>11.668611435239207</v>
      </c>
    </row>
    <row r="10" spans="1:13" ht="12.75">
      <c r="A10" s="7" t="s">
        <v>8</v>
      </c>
      <c r="B10" s="7" t="s">
        <v>9</v>
      </c>
      <c r="C10" s="7"/>
      <c r="D10" s="7"/>
      <c r="E10" s="7"/>
      <c r="F10" s="7"/>
      <c r="G10" s="7">
        <v>1</v>
      </c>
      <c r="H10" s="7"/>
      <c r="I10" s="7"/>
      <c r="J10" s="7"/>
      <c r="K10" s="7">
        <f t="shared" si="2"/>
        <v>1</v>
      </c>
      <c r="L10" s="10">
        <v>6433</v>
      </c>
      <c r="M10" s="8">
        <f t="shared" si="1"/>
        <v>1.55448468832582</v>
      </c>
    </row>
    <row r="11" spans="1:13" ht="12.75">
      <c r="A11" s="7" t="s">
        <v>10</v>
      </c>
      <c r="B11" s="7" t="s">
        <v>11</v>
      </c>
      <c r="C11" s="7"/>
      <c r="D11" s="7"/>
      <c r="E11" s="7"/>
      <c r="F11" s="7"/>
      <c r="G11" s="7">
        <v>1</v>
      </c>
      <c r="H11" s="7"/>
      <c r="I11" s="7"/>
      <c r="J11" s="7"/>
      <c r="K11" s="7">
        <f t="shared" si="2"/>
        <v>1</v>
      </c>
      <c r="L11" s="10">
        <v>2581</v>
      </c>
      <c r="M11" s="8">
        <f t="shared" si="1"/>
        <v>3.8744672607516466</v>
      </c>
    </row>
    <row r="12" spans="1:13" ht="12.75">
      <c r="A12" s="7" t="s">
        <v>12</v>
      </c>
      <c r="B12" s="7" t="s">
        <v>13</v>
      </c>
      <c r="C12" s="7">
        <v>1</v>
      </c>
      <c r="D12" s="7">
        <v>2</v>
      </c>
      <c r="E12" s="7">
        <v>1</v>
      </c>
      <c r="F12" s="7">
        <v>1</v>
      </c>
      <c r="G12" s="7">
        <v>2</v>
      </c>
      <c r="H12" s="7">
        <v>1</v>
      </c>
      <c r="I12" s="7">
        <v>2</v>
      </c>
      <c r="J12" s="7">
        <v>2</v>
      </c>
      <c r="K12" s="7">
        <f t="shared" si="2"/>
        <v>12</v>
      </c>
      <c r="L12" s="10">
        <v>206342</v>
      </c>
      <c r="M12" s="8">
        <f t="shared" si="1"/>
        <v>0.5815587713601691</v>
      </c>
    </row>
    <row r="13" spans="1:13" ht="12.75">
      <c r="A13" s="7" t="s">
        <v>14</v>
      </c>
      <c r="B13" s="7" t="s">
        <v>15</v>
      </c>
      <c r="C13" s="7"/>
      <c r="D13" s="7"/>
      <c r="E13" s="7">
        <v>1</v>
      </c>
      <c r="F13" s="7"/>
      <c r="G13" s="7">
        <v>3</v>
      </c>
      <c r="H13" s="7"/>
      <c r="I13" s="7">
        <v>1</v>
      </c>
      <c r="J13" s="7"/>
      <c r="K13" s="7">
        <f t="shared" si="2"/>
        <v>5</v>
      </c>
      <c r="L13" s="10">
        <v>41006</v>
      </c>
      <c r="M13" s="8">
        <f t="shared" si="1"/>
        <v>1.219333756035702</v>
      </c>
    </row>
    <row r="14" spans="1:13" ht="12.75">
      <c r="A14" s="7" t="s">
        <v>16</v>
      </c>
      <c r="B14" s="7" t="s">
        <v>17</v>
      </c>
      <c r="C14" s="7"/>
      <c r="D14" s="7">
        <v>1</v>
      </c>
      <c r="E14" s="7">
        <v>1</v>
      </c>
      <c r="F14" s="7"/>
      <c r="G14" s="7">
        <v>1</v>
      </c>
      <c r="H14" s="7"/>
      <c r="I14" s="7"/>
      <c r="J14" s="7"/>
      <c r="K14" s="7">
        <f t="shared" si="2"/>
        <v>3</v>
      </c>
      <c r="L14" s="10">
        <v>21173</v>
      </c>
      <c r="M14" s="8">
        <f t="shared" si="1"/>
        <v>1.4168988806498843</v>
      </c>
    </row>
    <row r="15" spans="1:13" ht="12.75">
      <c r="A15" s="7" t="s">
        <v>18</v>
      </c>
      <c r="B15" s="7" t="s">
        <v>19</v>
      </c>
      <c r="C15" s="7"/>
      <c r="D15" s="7">
        <v>1</v>
      </c>
      <c r="E15" s="7"/>
      <c r="F15" s="7"/>
      <c r="G15" s="7">
        <v>1</v>
      </c>
      <c r="H15" s="7"/>
      <c r="I15" s="7"/>
      <c r="J15" s="7"/>
      <c r="K15" s="7">
        <f t="shared" si="2"/>
        <v>2</v>
      </c>
      <c r="L15" s="10">
        <v>10575</v>
      </c>
      <c r="M15" s="8">
        <f t="shared" si="1"/>
        <v>1.8912529550827424</v>
      </c>
    </row>
    <row r="16" spans="1:13" ht="12.75">
      <c r="A16" s="7" t="s">
        <v>20</v>
      </c>
      <c r="B16" s="7" t="s">
        <v>21</v>
      </c>
      <c r="C16" s="7"/>
      <c r="D16" s="7">
        <v>1</v>
      </c>
      <c r="E16" s="7"/>
      <c r="F16" s="7"/>
      <c r="G16" s="7">
        <v>4</v>
      </c>
      <c r="H16" s="7"/>
      <c r="I16" s="7"/>
      <c r="J16" s="7"/>
      <c r="K16" s="7">
        <f t="shared" si="2"/>
        <v>5</v>
      </c>
      <c r="L16" s="10">
        <v>19010</v>
      </c>
      <c r="M16" s="8">
        <f t="shared" si="1"/>
        <v>2.6301946344029457</v>
      </c>
    </row>
    <row r="17" spans="1:13" ht="12.75">
      <c r="A17" s="7" t="s">
        <v>22</v>
      </c>
      <c r="B17" s="7" t="s">
        <v>23</v>
      </c>
      <c r="C17" s="7"/>
      <c r="D17" s="7"/>
      <c r="E17" s="7"/>
      <c r="F17" s="7"/>
      <c r="G17" s="7"/>
      <c r="H17" s="7"/>
      <c r="I17" s="7"/>
      <c r="J17" s="7"/>
      <c r="K17" s="7">
        <f t="shared" si="2"/>
        <v>0</v>
      </c>
      <c r="L17" s="10">
        <v>9483</v>
      </c>
      <c r="M17" s="8">
        <f t="shared" si="1"/>
        <v>0</v>
      </c>
    </row>
    <row r="18" spans="1:13" ht="12.75">
      <c r="A18" s="7" t="s">
        <v>24</v>
      </c>
      <c r="B18" s="7" t="s">
        <v>25</v>
      </c>
      <c r="C18" s="7"/>
      <c r="D18" s="7"/>
      <c r="E18" s="7"/>
      <c r="F18" s="7"/>
      <c r="G18" s="7"/>
      <c r="H18" s="7"/>
      <c r="I18" s="7"/>
      <c r="J18" s="7"/>
      <c r="K18" s="7">
        <f t="shared" si="2"/>
        <v>0</v>
      </c>
      <c r="L18" s="10"/>
      <c r="M18" s="8" t="e">
        <f t="shared" si="1"/>
        <v>#DIV/0!</v>
      </c>
    </row>
    <row r="19" spans="1:13" ht="12.75">
      <c r="A19" s="7" t="s">
        <v>26</v>
      </c>
      <c r="B19" s="7" t="s">
        <v>27</v>
      </c>
      <c r="C19" s="7">
        <v>1</v>
      </c>
      <c r="D19" s="7"/>
      <c r="E19" s="7"/>
      <c r="F19" s="7"/>
      <c r="G19" s="7"/>
      <c r="H19" s="7"/>
      <c r="I19" s="7"/>
      <c r="J19" s="7"/>
      <c r="K19" s="7">
        <f t="shared" si="2"/>
        <v>1</v>
      </c>
      <c r="L19" s="10">
        <v>6646</v>
      </c>
      <c r="M19" s="8">
        <f aca="true" t="shared" si="3" ref="M19:M24">+K19*10000/L19</f>
        <v>1.5046644598254588</v>
      </c>
    </row>
    <row r="20" spans="1:13" ht="12.75">
      <c r="A20" s="7" t="s">
        <v>28</v>
      </c>
      <c r="B20" s="7" t="s">
        <v>29</v>
      </c>
      <c r="C20" s="7">
        <v>1</v>
      </c>
      <c r="D20" s="7"/>
      <c r="E20" s="7">
        <v>8</v>
      </c>
      <c r="F20" s="7"/>
      <c r="G20" s="7">
        <v>6</v>
      </c>
      <c r="H20" s="7"/>
      <c r="I20" s="7">
        <v>1</v>
      </c>
      <c r="J20" s="7"/>
      <c r="K20" s="7">
        <f t="shared" si="2"/>
        <v>16</v>
      </c>
      <c r="L20" s="10">
        <v>6268</v>
      </c>
      <c r="M20" s="8">
        <f t="shared" si="3"/>
        <v>25.526483726866623</v>
      </c>
    </row>
    <row r="21" spans="1:13" ht="12.75">
      <c r="A21" s="7" t="s">
        <v>30</v>
      </c>
      <c r="B21" s="7" t="s">
        <v>31</v>
      </c>
      <c r="C21" s="7">
        <v>1</v>
      </c>
      <c r="D21" s="7"/>
      <c r="E21" s="7"/>
      <c r="F21" s="7"/>
      <c r="G21" s="7"/>
      <c r="H21" s="7"/>
      <c r="I21" s="7"/>
      <c r="J21" s="7"/>
      <c r="K21" s="7">
        <f t="shared" si="2"/>
        <v>1</v>
      </c>
      <c r="L21" s="10">
        <v>11860</v>
      </c>
      <c r="M21" s="8">
        <f t="shared" si="3"/>
        <v>0.8431703204047217</v>
      </c>
    </row>
    <row r="22" spans="1:13" ht="12.75">
      <c r="A22" s="7" t="s">
        <v>34</v>
      </c>
      <c r="B22" s="7" t="s">
        <v>35</v>
      </c>
      <c r="C22" s="7"/>
      <c r="D22" s="7"/>
      <c r="E22" s="7"/>
      <c r="F22" s="7">
        <v>1</v>
      </c>
      <c r="G22" s="7">
        <v>4</v>
      </c>
      <c r="H22" s="7"/>
      <c r="I22" s="7"/>
      <c r="J22" s="7"/>
      <c r="K22" s="7">
        <f t="shared" si="2"/>
        <v>5</v>
      </c>
      <c r="L22" s="10">
        <v>26867</v>
      </c>
      <c r="M22" s="8">
        <f t="shared" si="3"/>
        <v>1.861019094055905</v>
      </c>
    </row>
    <row r="23" spans="1:13" ht="12.75">
      <c r="A23" s="7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>
        <f t="shared" si="2"/>
        <v>0</v>
      </c>
      <c r="L23" s="10">
        <v>3745</v>
      </c>
      <c r="M23" s="8">
        <f t="shared" si="3"/>
        <v>0</v>
      </c>
    </row>
    <row r="24" spans="1:13" ht="12.75">
      <c r="A24" s="7" t="s">
        <v>32</v>
      </c>
      <c r="B24" s="7" t="s">
        <v>33</v>
      </c>
      <c r="C24" s="7"/>
      <c r="D24" s="7">
        <v>4</v>
      </c>
      <c r="E24" s="7">
        <v>1</v>
      </c>
      <c r="F24" s="7"/>
      <c r="G24" s="7">
        <v>3</v>
      </c>
      <c r="H24" s="7"/>
      <c r="I24" s="7"/>
      <c r="J24" s="7">
        <v>1</v>
      </c>
      <c r="K24" s="7">
        <f t="shared" si="2"/>
        <v>9</v>
      </c>
      <c r="L24" s="10"/>
      <c r="M24" s="8" t="e">
        <f t="shared" si="3"/>
        <v>#DIV/0!</v>
      </c>
    </row>
  </sheetData>
  <mergeCells count="5">
    <mergeCell ref="M3:M4"/>
    <mergeCell ref="A5:B5"/>
    <mergeCell ref="A3:B3"/>
    <mergeCell ref="C3:K3"/>
    <mergeCell ref="L3:L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L24" sqref="L24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7.25" customHeight="1">
      <c r="A3" s="43" t="s">
        <v>36</v>
      </c>
      <c r="B3" s="43"/>
      <c r="C3" s="46" t="s">
        <v>61</v>
      </c>
      <c r="D3" s="47"/>
      <c r="E3" s="47"/>
      <c r="F3" s="47"/>
      <c r="G3" s="47"/>
      <c r="H3" s="47"/>
      <c r="I3" s="47"/>
      <c r="J3" s="47"/>
      <c r="K3" s="48"/>
      <c r="L3" s="42" t="s">
        <v>38</v>
      </c>
      <c r="M3" s="36" t="s">
        <v>39</v>
      </c>
    </row>
    <row r="4" spans="1:13" ht="18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8</v>
      </c>
      <c r="D5" s="4">
        <f t="shared" si="0"/>
        <v>25</v>
      </c>
      <c r="E5" s="4">
        <f t="shared" si="0"/>
        <v>5</v>
      </c>
      <c r="F5" s="4">
        <f t="shared" si="0"/>
        <v>3</v>
      </c>
      <c r="G5" s="4">
        <f t="shared" si="0"/>
        <v>25</v>
      </c>
      <c r="H5" s="4">
        <f t="shared" si="0"/>
        <v>1</v>
      </c>
      <c r="I5" s="4">
        <f t="shared" si="0"/>
        <v>6</v>
      </c>
      <c r="J5" s="4">
        <f t="shared" si="0"/>
        <v>4</v>
      </c>
      <c r="K5" s="4">
        <f t="shared" si="0"/>
        <v>77</v>
      </c>
      <c r="L5" s="5">
        <f>SUM(L6:L23)</f>
        <v>402774</v>
      </c>
      <c r="M5" s="6">
        <f aca="true" t="shared" si="1" ref="M5:M18">+K5*10000/L5</f>
        <v>1.9117420687531965</v>
      </c>
    </row>
    <row r="6" spans="1:13" ht="12.75">
      <c r="A6" s="7" t="s">
        <v>0</v>
      </c>
      <c r="B6" s="7" t="s">
        <v>1</v>
      </c>
      <c r="C6" s="7"/>
      <c r="D6" s="7">
        <v>1</v>
      </c>
      <c r="E6" s="7">
        <v>1</v>
      </c>
      <c r="F6" s="7">
        <v>1</v>
      </c>
      <c r="G6" s="7"/>
      <c r="H6" s="7"/>
      <c r="I6" s="7"/>
      <c r="J6" s="7"/>
      <c r="K6" s="7">
        <f aca="true" t="shared" si="2" ref="K6:K24">SUM(C6:J6)</f>
        <v>3</v>
      </c>
      <c r="L6" s="10">
        <v>45772</v>
      </c>
      <c r="M6" s="8">
        <f t="shared" si="1"/>
        <v>0.6554225290570654</v>
      </c>
    </row>
    <row r="7" spans="1:13" ht="12.75">
      <c r="A7" s="7" t="s">
        <v>2</v>
      </c>
      <c r="B7" s="7" t="s">
        <v>3</v>
      </c>
      <c r="C7" s="7"/>
      <c r="D7" s="7">
        <v>1</v>
      </c>
      <c r="E7" s="7"/>
      <c r="F7" s="7"/>
      <c r="G7" s="7"/>
      <c r="H7" s="7"/>
      <c r="I7" s="7"/>
      <c r="J7" s="7"/>
      <c r="K7" s="7">
        <f t="shared" si="2"/>
        <v>1</v>
      </c>
      <c r="L7" s="10">
        <v>4881</v>
      </c>
      <c r="M7" s="8">
        <f t="shared" si="1"/>
        <v>2.048760499897562</v>
      </c>
    </row>
    <row r="8" spans="1:13" ht="12.75">
      <c r="A8" s="7" t="s">
        <v>4</v>
      </c>
      <c r="B8" s="7" t="s">
        <v>5</v>
      </c>
      <c r="C8" s="7">
        <v>1</v>
      </c>
      <c r="D8" s="7">
        <v>1</v>
      </c>
      <c r="E8" s="7"/>
      <c r="F8" s="7"/>
      <c r="G8" s="7"/>
      <c r="H8" s="7"/>
      <c r="I8" s="7"/>
      <c r="J8" s="7"/>
      <c r="K8" s="7">
        <f t="shared" si="2"/>
        <v>2</v>
      </c>
      <c r="L8" s="10">
        <v>15084</v>
      </c>
      <c r="M8" s="8">
        <f t="shared" si="1"/>
        <v>1.3259082471492973</v>
      </c>
    </row>
    <row r="9" spans="1:13" ht="12.75">
      <c r="A9" s="7" t="s">
        <v>6</v>
      </c>
      <c r="B9" s="7" t="s">
        <v>7</v>
      </c>
      <c r="C9" s="7"/>
      <c r="D9" s="7">
        <v>1</v>
      </c>
      <c r="E9" s="7"/>
      <c r="F9" s="7"/>
      <c r="G9" s="7"/>
      <c r="H9" s="7"/>
      <c r="I9" s="7"/>
      <c r="J9" s="7"/>
      <c r="K9" s="7">
        <f t="shared" si="2"/>
        <v>1</v>
      </c>
      <c r="L9" s="10"/>
      <c r="M9" s="8" t="e">
        <f t="shared" si="1"/>
        <v>#DIV/0!</v>
      </c>
    </row>
    <row r="10" spans="1:13" ht="12.75">
      <c r="A10" s="7" t="s">
        <v>8</v>
      </c>
      <c r="B10" s="7" t="s">
        <v>9</v>
      </c>
      <c r="C10" s="7"/>
      <c r="D10" s="7">
        <v>1</v>
      </c>
      <c r="E10" s="7"/>
      <c r="F10" s="7"/>
      <c r="G10" s="7"/>
      <c r="H10" s="7"/>
      <c r="I10" s="7"/>
      <c r="J10" s="7"/>
      <c r="K10" s="7">
        <f t="shared" si="2"/>
        <v>1</v>
      </c>
      <c r="L10" s="10">
        <v>6105</v>
      </c>
      <c r="M10" s="8">
        <f t="shared" si="1"/>
        <v>1.638001638001638</v>
      </c>
    </row>
    <row r="11" spans="1:13" ht="12.75">
      <c r="A11" s="7" t="s">
        <v>10</v>
      </c>
      <c r="B11" s="7" t="s">
        <v>11</v>
      </c>
      <c r="C11" s="7">
        <v>1</v>
      </c>
      <c r="D11" s="7"/>
      <c r="E11" s="7">
        <v>3</v>
      </c>
      <c r="F11" s="7"/>
      <c r="G11" s="7">
        <v>1</v>
      </c>
      <c r="H11" s="7"/>
      <c r="I11" s="7"/>
      <c r="J11" s="7"/>
      <c r="K11" s="7">
        <f t="shared" si="2"/>
        <v>5</v>
      </c>
      <c r="L11" s="10">
        <v>1167</v>
      </c>
      <c r="M11" s="8">
        <f t="shared" si="1"/>
        <v>42.84490145672665</v>
      </c>
    </row>
    <row r="12" spans="1:13" ht="12.75">
      <c r="A12" s="7" t="s">
        <v>12</v>
      </c>
      <c r="B12" s="7" t="s">
        <v>13</v>
      </c>
      <c r="C12" s="7">
        <v>1</v>
      </c>
      <c r="D12" s="7">
        <v>3</v>
      </c>
      <c r="E12" s="7"/>
      <c r="F12" s="7"/>
      <c r="G12" s="7"/>
      <c r="H12" s="7"/>
      <c r="I12" s="7">
        <v>1</v>
      </c>
      <c r="J12" s="7">
        <v>2</v>
      </c>
      <c r="K12" s="7">
        <f t="shared" si="2"/>
        <v>7</v>
      </c>
      <c r="L12" s="10">
        <v>186524</v>
      </c>
      <c r="M12" s="8">
        <f t="shared" si="1"/>
        <v>0.3752868263601467</v>
      </c>
    </row>
    <row r="13" spans="1:13" ht="12.75">
      <c r="A13" s="7" t="s">
        <v>14</v>
      </c>
      <c r="B13" s="7" t="s">
        <v>15</v>
      </c>
      <c r="C13" s="7">
        <v>2</v>
      </c>
      <c r="D13" s="7">
        <v>3</v>
      </c>
      <c r="E13" s="7"/>
      <c r="F13" s="7"/>
      <c r="G13" s="7">
        <v>3</v>
      </c>
      <c r="H13" s="7"/>
      <c r="I13" s="7">
        <v>1</v>
      </c>
      <c r="J13" s="7"/>
      <c r="K13" s="7">
        <f t="shared" si="2"/>
        <v>9</v>
      </c>
      <c r="L13" s="10">
        <v>39402</v>
      </c>
      <c r="M13" s="8">
        <f t="shared" si="1"/>
        <v>2.284148012791229</v>
      </c>
    </row>
    <row r="14" spans="1:13" ht="12.75">
      <c r="A14" s="7" t="s">
        <v>16</v>
      </c>
      <c r="B14" s="7" t="s">
        <v>17</v>
      </c>
      <c r="C14" s="7"/>
      <c r="D14" s="7">
        <v>5</v>
      </c>
      <c r="E14" s="7"/>
      <c r="F14" s="7">
        <v>1</v>
      </c>
      <c r="G14" s="7">
        <v>1</v>
      </c>
      <c r="H14" s="7"/>
      <c r="I14" s="7"/>
      <c r="J14" s="7"/>
      <c r="K14" s="7">
        <f t="shared" si="2"/>
        <v>7</v>
      </c>
      <c r="L14" s="10">
        <v>20294</v>
      </c>
      <c r="M14" s="8">
        <f t="shared" si="1"/>
        <v>3.449295358233961</v>
      </c>
    </row>
    <row r="15" spans="1:13" ht="12.75">
      <c r="A15" s="7" t="s">
        <v>18</v>
      </c>
      <c r="B15" s="7" t="s">
        <v>19</v>
      </c>
      <c r="C15" s="7"/>
      <c r="D15" s="7"/>
      <c r="E15" s="7"/>
      <c r="F15" s="7">
        <v>1</v>
      </c>
      <c r="G15" s="7">
        <v>3</v>
      </c>
      <c r="H15" s="7"/>
      <c r="I15" s="7">
        <v>1</v>
      </c>
      <c r="J15" s="7"/>
      <c r="K15" s="7">
        <f t="shared" si="2"/>
        <v>5</v>
      </c>
      <c r="L15" s="10">
        <v>10191</v>
      </c>
      <c r="M15" s="8">
        <f t="shared" si="1"/>
        <v>4.906289863605142</v>
      </c>
    </row>
    <row r="16" spans="1:13" ht="12.75">
      <c r="A16" s="7" t="s">
        <v>20</v>
      </c>
      <c r="B16" s="7" t="s">
        <v>21</v>
      </c>
      <c r="C16" s="7"/>
      <c r="D16" s="7">
        <v>2</v>
      </c>
      <c r="E16" s="7"/>
      <c r="F16" s="7"/>
      <c r="G16" s="7">
        <v>5</v>
      </c>
      <c r="H16" s="7"/>
      <c r="I16" s="7"/>
      <c r="J16" s="7"/>
      <c r="K16" s="7">
        <f t="shared" si="2"/>
        <v>7</v>
      </c>
      <c r="L16" s="10">
        <v>18375</v>
      </c>
      <c r="M16" s="8">
        <f t="shared" si="1"/>
        <v>3.8095238095238093</v>
      </c>
    </row>
    <row r="17" spans="1:13" ht="12.75">
      <c r="A17" s="7" t="s">
        <v>22</v>
      </c>
      <c r="B17" s="7" t="s">
        <v>23</v>
      </c>
      <c r="C17" s="7"/>
      <c r="D17" s="7">
        <v>1</v>
      </c>
      <c r="E17" s="7"/>
      <c r="F17" s="7"/>
      <c r="G17" s="7">
        <v>1</v>
      </c>
      <c r="H17" s="7">
        <v>1</v>
      </c>
      <c r="I17" s="7"/>
      <c r="J17" s="7"/>
      <c r="K17" s="7">
        <f t="shared" si="2"/>
        <v>3</v>
      </c>
      <c r="L17" s="10">
        <v>7165</v>
      </c>
      <c r="M17" s="8">
        <f t="shared" si="1"/>
        <v>4.1870202372644805</v>
      </c>
    </row>
    <row r="18" spans="1:13" ht="12.75">
      <c r="A18" s="7" t="s">
        <v>24</v>
      </c>
      <c r="B18" s="7" t="s">
        <v>25</v>
      </c>
      <c r="C18" s="7"/>
      <c r="D18" s="7"/>
      <c r="E18" s="7"/>
      <c r="F18" s="7"/>
      <c r="G18" s="7"/>
      <c r="H18" s="7"/>
      <c r="I18" s="7"/>
      <c r="J18" s="7"/>
      <c r="K18" s="7">
        <f t="shared" si="2"/>
        <v>0</v>
      </c>
      <c r="L18" s="10"/>
      <c r="M18" s="8" t="e">
        <f t="shared" si="1"/>
        <v>#DIV/0!</v>
      </c>
    </row>
    <row r="19" spans="1:13" ht="12.75">
      <c r="A19" s="7" t="s">
        <v>26</v>
      </c>
      <c r="B19" s="7" t="s">
        <v>27</v>
      </c>
      <c r="C19" s="7">
        <v>2</v>
      </c>
      <c r="D19" s="7">
        <v>1</v>
      </c>
      <c r="E19" s="7"/>
      <c r="F19" s="7"/>
      <c r="G19" s="7"/>
      <c r="H19" s="7"/>
      <c r="I19" s="7"/>
      <c r="J19" s="7"/>
      <c r="K19" s="7">
        <f t="shared" si="2"/>
        <v>3</v>
      </c>
      <c r="L19" s="10">
        <v>5725</v>
      </c>
      <c r="M19" s="8">
        <f aca="true" t="shared" si="3" ref="M19:M24">+K19*10000/L19</f>
        <v>5.240174672489083</v>
      </c>
    </row>
    <row r="20" spans="1:13" ht="12.75">
      <c r="A20" s="7" t="s">
        <v>28</v>
      </c>
      <c r="B20" s="7" t="s">
        <v>29</v>
      </c>
      <c r="C20" s="7"/>
      <c r="D20" s="7">
        <v>1</v>
      </c>
      <c r="E20" s="7"/>
      <c r="F20" s="7"/>
      <c r="G20" s="7">
        <v>5</v>
      </c>
      <c r="H20" s="7"/>
      <c r="I20" s="7">
        <v>3</v>
      </c>
      <c r="J20" s="7"/>
      <c r="K20" s="7">
        <f t="shared" si="2"/>
        <v>9</v>
      </c>
      <c r="L20" s="10">
        <v>5791</v>
      </c>
      <c r="M20" s="8">
        <f t="shared" si="3"/>
        <v>15.541357278535658</v>
      </c>
    </row>
    <row r="21" spans="1:13" ht="12.75">
      <c r="A21" s="7" t="s">
        <v>30</v>
      </c>
      <c r="B21" s="7" t="s">
        <v>31</v>
      </c>
      <c r="C21" s="7"/>
      <c r="D21" s="7"/>
      <c r="E21" s="7"/>
      <c r="F21" s="7"/>
      <c r="G21" s="7">
        <v>1</v>
      </c>
      <c r="H21" s="7"/>
      <c r="I21" s="7"/>
      <c r="J21" s="7"/>
      <c r="K21" s="7">
        <f t="shared" si="2"/>
        <v>1</v>
      </c>
      <c r="L21" s="10">
        <v>10581</v>
      </c>
      <c r="M21" s="8">
        <f t="shared" si="3"/>
        <v>0.9450902561194594</v>
      </c>
    </row>
    <row r="22" spans="1:13" ht="12.75">
      <c r="A22" s="7" t="s">
        <v>34</v>
      </c>
      <c r="B22" s="7" t="s">
        <v>35</v>
      </c>
      <c r="C22" s="7">
        <v>1</v>
      </c>
      <c r="D22" s="7"/>
      <c r="E22" s="7">
        <v>1</v>
      </c>
      <c r="F22" s="7"/>
      <c r="G22" s="7">
        <v>3</v>
      </c>
      <c r="H22" s="7"/>
      <c r="I22" s="7"/>
      <c r="J22" s="7"/>
      <c r="K22" s="7">
        <f t="shared" si="2"/>
        <v>5</v>
      </c>
      <c r="L22" s="10">
        <v>22630</v>
      </c>
      <c r="M22" s="8">
        <f t="shared" si="3"/>
        <v>2.209456473707468</v>
      </c>
    </row>
    <row r="23" spans="1:13" ht="12.75">
      <c r="A23" s="7" t="s">
        <v>54</v>
      </c>
      <c r="B23" s="7"/>
      <c r="C23" s="7"/>
      <c r="D23" s="7">
        <v>1</v>
      </c>
      <c r="E23" s="7"/>
      <c r="F23" s="7"/>
      <c r="G23" s="7">
        <v>1</v>
      </c>
      <c r="H23" s="7"/>
      <c r="I23" s="7"/>
      <c r="J23" s="7"/>
      <c r="K23" s="7">
        <f t="shared" si="2"/>
        <v>2</v>
      </c>
      <c r="L23" s="10">
        <v>3087</v>
      </c>
      <c r="M23" s="8">
        <f t="shared" si="3"/>
        <v>6.4787819889860705</v>
      </c>
    </row>
    <row r="24" spans="1:13" ht="12.75">
      <c r="A24" s="7" t="s">
        <v>32</v>
      </c>
      <c r="B24" s="7" t="s">
        <v>33</v>
      </c>
      <c r="C24" s="7"/>
      <c r="D24" s="7">
        <v>3</v>
      </c>
      <c r="E24" s="7"/>
      <c r="F24" s="7"/>
      <c r="G24" s="7">
        <v>1</v>
      </c>
      <c r="H24" s="7"/>
      <c r="I24" s="7"/>
      <c r="J24" s="7">
        <v>2</v>
      </c>
      <c r="K24" s="7">
        <f t="shared" si="2"/>
        <v>6</v>
      </c>
      <c r="L24" s="10"/>
      <c r="M24" s="8" t="e">
        <f t="shared" si="3"/>
        <v>#DIV/0!</v>
      </c>
    </row>
  </sheetData>
  <mergeCells count="5">
    <mergeCell ref="M3:M4"/>
    <mergeCell ref="A5:B5"/>
    <mergeCell ref="A3:B3"/>
    <mergeCell ref="C3:K3"/>
    <mergeCell ref="L3:L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N10" sqref="N10"/>
    </sheetView>
  </sheetViews>
  <sheetFormatPr defaultColWidth="11.00390625" defaultRowHeight="12.75"/>
  <cols>
    <col min="1" max="1" width="6.625" style="0" bestFit="1" customWidth="1"/>
    <col min="2" max="2" width="25.50390625" style="0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2" ht="17.25">
      <c r="A1" s="11" t="s">
        <v>55</v>
      </c>
      <c r="B1" s="11"/>
    </row>
    <row r="2" spans="1:2" ht="13.5">
      <c r="A2" s="12" t="s">
        <v>56</v>
      </c>
      <c r="B2" s="12"/>
    </row>
    <row r="3" spans="1:13" ht="17.25" customHeight="1">
      <c r="A3" s="43" t="s">
        <v>36</v>
      </c>
      <c r="B3" s="43"/>
      <c r="C3" s="46" t="s">
        <v>62</v>
      </c>
      <c r="D3" s="47"/>
      <c r="E3" s="47"/>
      <c r="F3" s="47"/>
      <c r="G3" s="47"/>
      <c r="H3" s="47"/>
      <c r="I3" s="47"/>
      <c r="J3" s="47"/>
      <c r="K3" s="48"/>
      <c r="L3" s="42" t="s">
        <v>38</v>
      </c>
      <c r="M3" s="36" t="s">
        <v>39</v>
      </c>
    </row>
    <row r="4" spans="1:13" ht="18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42"/>
      <c r="M4" s="36"/>
    </row>
    <row r="5" spans="1:13" ht="12.75">
      <c r="A5" s="37" t="s">
        <v>50</v>
      </c>
      <c r="B5" s="37"/>
      <c r="C5" s="4">
        <f aca="true" t="shared" si="0" ref="C5:K5">SUM(C6:C24)</f>
        <v>5</v>
      </c>
      <c r="D5" s="4">
        <f t="shared" si="0"/>
        <v>12</v>
      </c>
      <c r="E5" s="4">
        <f t="shared" si="0"/>
        <v>14</v>
      </c>
      <c r="F5" s="4">
        <f t="shared" si="0"/>
        <v>5</v>
      </c>
      <c r="G5" s="4">
        <f t="shared" si="0"/>
        <v>15</v>
      </c>
      <c r="H5" s="4">
        <f t="shared" si="0"/>
        <v>0</v>
      </c>
      <c r="I5" s="4">
        <f t="shared" si="0"/>
        <v>26</v>
      </c>
      <c r="J5" s="4">
        <f t="shared" si="0"/>
        <v>3</v>
      </c>
      <c r="K5" s="4">
        <f t="shared" si="0"/>
        <v>80</v>
      </c>
      <c r="L5" s="5">
        <f>SUM(L6:L23)</f>
        <v>344582</v>
      </c>
      <c r="M5" s="6">
        <f aca="true" t="shared" si="1" ref="M5:M24">+K5*10000/L5</f>
        <v>2.3216534816096024</v>
      </c>
    </row>
    <row r="6" spans="1:13" ht="12.75">
      <c r="A6" s="7" t="s">
        <v>0</v>
      </c>
      <c r="B6" s="7" t="s">
        <v>1</v>
      </c>
      <c r="C6" s="7"/>
      <c r="D6" s="7"/>
      <c r="E6" s="7">
        <v>6</v>
      </c>
      <c r="F6" s="7"/>
      <c r="G6" s="7"/>
      <c r="H6" s="7"/>
      <c r="I6" s="7"/>
      <c r="J6" s="7"/>
      <c r="K6" s="7">
        <f aca="true" t="shared" si="2" ref="K6:K24">SUM(C6:J6)</f>
        <v>6</v>
      </c>
      <c r="L6" s="10">
        <v>36441</v>
      </c>
      <c r="M6" s="8">
        <f t="shared" si="1"/>
        <v>1.6464970774676875</v>
      </c>
    </row>
    <row r="7" spans="1:13" ht="12.75">
      <c r="A7" s="7" t="s">
        <v>2</v>
      </c>
      <c r="B7" s="7" t="s">
        <v>3</v>
      </c>
      <c r="C7" s="7"/>
      <c r="D7" s="7"/>
      <c r="E7" s="7"/>
      <c r="F7" s="7"/>
      <c r="G7" s="7"/>
      <c r="H7" s="7"/>
      <c r="I7" s="7"/>
      <c r="J7" s="7"/>
      <c r="K7" s="7">
        <f t="shared" si="2"/>
        <v>0</v>
      </c>
      <c r="L7" s="10">
        <v>4141</v>
      </c>
      <c r="M7" s="8">
        <f t="shared" si="1"/>
        <v>0</v>
      </c>
    </row>
    <row r="8" spans="1:13" ht="12.75">
      <c r="A8" s="7" t="s">
        <v>4</v>
      </c>
      <c r="B8" s="7" t="s">
        <v>5</v>
      </c>
      <c r="C8" s="7"/>
      <c r="D8" s="7"/>
      <c r="E8" s="7"/>
      <c r="F8" s="7"/>
      <c r="G8" s="7">
        <v>1</v>
      </c>
      <c r="H8" s="7"/>
      <c r="I8" s="7"/>
      <c r="J8" s="7">
        <v>1</v>
      </c>
      <c r="K8" s="7">
        <f t="shared" si="2"/>
        <v>2</v>
      </c>
      <c r="L8" s="10">
        <v>14419</v>
      </c>
      <c r="M8" s="8">
        <f t="shared" si="1"/>
        <v>1.3870587419377212</v>
      </c>
    </row>
    <row r="9" spans="1:13" ht="12.75">
      <c r="A9" s="7" t="s">
        <v>6</v>
      </c>
      <c r="B9" s="7" t="s">
        <v>7</v>
      </c>
      <c r="C9" s="7"/>
      <c r="D9" s="7"/>
      <c r="E9" s="7"/>
      <c r="F9" s="7"/>
      <c r="G9" s="7"/>
      <c r="H9" s="7"/>
      <c r="I9" s="7"/>
      <c r="J9" s="7"/>
      <c r="K9" s="7">
        <f t="shared" si="2"/>
        <v>0</v>
      </c>
      <c r="L9" s="10"/>
      <c r="M9" s="8" t="e">
        <f t="shared" si="1"/>
        <v>#DIV/0!</v>
      </c>
    </row>
    <row r="10" spans="1:13" ht="12.75">
      <c r="A10" s="7" t="s">
        <v>8</v>
      </c>
      <c r="B10" s="7" t="s">
        <v>9</v>
      </c>
      <c r="C10" s="7"/>
      <c r="D10" s="7"/>
      <c r="E10" s="7"/>
      <c r="F10" s="7"/>
      <c r="G10" s="7"/>
      <c r="H10" s="7"/>
      <c r="I10" s="7">
        <v>7</v>
      </c>
      <c r="J10" s="7"/>
      <c r="K10" s="7">
        <f t="shared" si="2"/>
        <v>7</v>
      </c>
      <c r="L10" s="10">
        <v>5160</v>
      </c>
      <c r="M10" s="8">
        <f t="shared" si="1"/>
        <v>13.565891472868216</v>
      </c>
    </row>
    <row r="11" spans="1:13" ht="12.75">
      <c r="A11" s="7" t="s">
        <v>10</v>
      </c>
      <c r="B11" s="7" t="s">
        <v>11</v>
      </c>
      <c r="C11" s="7"/>
      <c r="D11" s="7"/>
      <c r="E11" s="7"/>
      <c r="F11" s="7">
        <v>1</v>
      </c>
      <c r="G11" s="7"/>
      <c r="H11" s="7"/>
      <c r="I11" s="7"/>
      <c r="J11" s="7">
        <v>1</v>
      </c>
      <c r="K11" s="7">
        <f t="shared" si="2"/>
        <v>2</v>
      </c>
      <c r="L11" s="10">
        <v>1895</v>
      </c>
      <c r="M11" s="8">
        <f t="shared" si="1"/>
        <v>10.554089709762533</v>
      </c>
    </row>
    <row r="12" spans="1:13" ht="12.75">
      <c r="A12" s="7" t="s">
        <v>12</v>
      </c>
      <c r="B12" s="7" t="s">
        <v>13</v>
      </c>
      <c r="C12" s="7">
        <v>2</v>
      </c>
      <c r="D12" s="7">
        <v>4</v>
      </c>
      <c r="E12" s="7">
        <v>5</v>
      </c>
      <c r="F12" s="7">
        <v>3</v>
      </c>
      <c r="G12" s="7">
        <v>2</v>
      </c>
      <c r="H12" s="7"/>
      <c r="I12" s="7">
        <v>2</v>
      </c>
      <c r="J12" s="7">
        <v>1</v>
      </c>
      <c r="K12" s="7">
        <f t="shared" si="2"/>
        <v>19</v>
      </c>
      <c r="L12" s="10">
        <v>156898</v>
      </c>
      <c r="M12" s="8">
        <f t="shared" si="1"/>
        <v>1.2109778327320935</v>
      </c>
    </row>
    <row r="13" spans="1:13" ht="12.75">
      <c r="A13" s="7" t="s">
        <v>14</v>
      </c>
      <c r="B13" s="7" t="s">
        <v>15</v>
      </c>
      <c r="C13" s="7">
        <v>1</v>
      </c>
      <c r="D13" s="7">
        <v>1</v>
      </c>
      <c r="E13" s="7"/>
      <c r="F13" s="7"/>
      <c r="G13" s="7"/>
      <c r="H13" s="7"/>
      <c r="I13" s="7">
        <v>1</v>
      </c>
      <c r="J13" s="7"/>
      <c r="K13" s="7">
        <f t="shared" si="2"/>
        <v>3</v>
      </c>
      <c r="L13" s="10">
        <v>36277</v>
      </c>
      <c r="M13" s="8">
        <f t="shared" si="1"/>
        <v>0.8269702566364363</v>
      </c>
    </row>
    <row r="14" spans="1:13" ht="12.75">
      <c r="A14" s="7" t="s">
        <v>16</v>
      </c>
      <c r="B14" s="7" t="s">
        <v>17</v>
      </c>
      <c r="C14" s="7"/>
      <c r="D14" s="7"/>
      <c r="E14" s="7"/>
      <c r="F14" s="7"/>
      <c r="G14" s="7">
        <v>1</v>
      </c>
      <c r="H14" s="7"/>
      <c r="I14" s="7"/>
      <c r="J14" s="7"/>
      <c r="K14" s="7">
        <f t="shared" si="2"/>
        <v>1</v>
      </c>
      <c r="L14" s="10">
        <v>14839</v>
      </c>
      <c r="M14" s="8">
        <f t="shared" si="1"/>
        <v>0.6738998584810297</v>
      </c>
    </row>
    <row r="15" spans="1:13" ht="12.75">
      <c r="A15" s="7" t="s">
        <v>18</v>
      </c>
      <c r="B15" s="7" t="s">
        <v>19</v>
      </c>
      <c r="C15" s="7"/>
      <c r="D15" s="7"/>
      <c r="E15" s="7"/>
      <c r="F15" s="7"/>
      <c r="G15" s="7">
        <v>1</v>
      </c>
      <c r="H15" s="7"/>
      <c r="I15" s="7"/>
      <c r="J15" s="7"/>
      <c r="K15" s="7">
        <f t="shared" si="2"/>
        <v>1</v>
      </c>
      <c r="L15" s="10">
        <v>7883</v>
      </c>
      <c r="M15" s="8">
        <f t="shared" si="1"/>
        <v>1.2685525815045033</v>
      </c>
    </row>
    <row r="16" spans="1:13" ht="12.75">
      <c r="A16" s="7" t="s">
        <v>20</v>
      </c>
      <c r="B16" s="7" t="s">
        <v>21</v>
      </c>
      <c r="C16" s="7"/>
      <c r="D16" s="7">
        <v>6</v>
      </c>
      <c r="E16" s="7"/>
      <c r="F16" s="7"/>
      <c r="G16" s="7"/>
      <c r="H16" s="7"/>
      <c r="I16" s="7">
        <v>5</v>
      </c>
      <c r="J16" s="7"/>
      <c r="K16" s="7">
        <f t="shared" si="2"/>
        <v>11</v>
      </c>
      <c r="L16" s="10">
        <v>16832</v>
      </c>
      <c r="M16" s="8">
        <f t="shared" si="1"/>
        <v>6.535171102661597</v>
      </c>
    </row>
    <row r="17" spans="1:13" ht="12.75">
      <c r="A17" s="7" t="s">
        <v>22</v>
      </c>
      <c r="B17" s="7" t="s">
        <v>23</v>
      </c>
      <c r="C17" s="7"/>
      <c r="D17" s="7"/>
      <c r="E17" s="7"/>
      <c r="F17" s="7"/>
      <c r="G17" s="7">
        <v>1</v>
      </c>
      <c r="H17" s="7"/>
      <c r="I17" s="7"/>
      <c r="J17" s="7"/>
      <c r="K17" s="7">
        <f t="shared" si="2"/>
        <v>1</v>
      </c>
      <c r="L17" s="10">
        <v>5611</v>
      </c>
      <c r="M17" s="8">
        <f t="shared" si="1"/>
        <v>1.7822135091783995</v>
      </c>
    </row>
    <row r="18" spans="1:13" ht="12.75">
      <c r="A18" s="7" t="s">
        <v>24</v>
      </c>
      <c r="B18" s="7" t="s">
        <v>25</v>
      </c>
      <c r="C18" s="7"/>
      <c r="D18" s="7"/>
      <c r="E18" s="7"/>
      <c r="F18" s="7"/>
      <c r="G18" s="7"/>
      <c r="H18" s="7"/>
      <c r="I18" s="7"/>
      <c r="J18" s="7"/>
      <c r="K18" s="7">
        <f t="shared" si="2"/>
        <v>0</v>
      </c>
      <c r="L18" s="10"/>
      <c r="M18" s="8" t="e">
        <f t="shared" si="1"/>
        <v>#DIV/0!</v>
      </c>
    </row>
    <row r="19" spans="1:13" ht="12.75">
      <c r="A19" s="7" t="s">
        <v>26</v>
      </c>
      <c r="B19" s="7" t="s">
        <v>27</v>
      </c>
      <c r="C19" s="7"/>
      <c r="D19" s="7"/>
      <c r="E19" s="7"/>
      <c r="F19" s="7"/>
      <c r="G19" s="7"/>
      <c r="H19" s="7"/>
      <c r="I19" s="7"/>
      <c r="J19" s="7"/>
      <c r="K19" s="7">
        <f t="shared" si="2"/>
        <v>0</v>
      </c>
      <c r="L19" s="10">
        <v>5711</v>
      </c>
      <c r="M19" s="8">
        <f t="shared" si="1"/>
        <v>0</v>
      </c>
    </row>
    <row r="20" spans="1:13" ht="12.75">
      <c r="A20" s="7" t="s">
        <v>28</v>
      </c>
      <c r="B20" s="7" t="s">
        <v>29</v>
      </c>
      <c r="C20" s="7">
        <v>1</v>
      </c>
      <c r="D20" s="7">
        <v>1</v>
      </c>
      <c r="E20" s="7">
        <v>2</v>
      </c>
      <c r="F20" s="7"/>
      <c r="G20" s="7">
        <v>5</v>
      </c>
      <c r="H20" s="7"/>
      <c r="I20" s="7">
        <v>10</v>
      </c>
      <c r="J20" s="7"/>
      <c r="K20" s="7">
        <f t="shared" si="2"/>
        <v>19</v>
      </c>
      <c r="L20" s="10">
        <v>4932</v>
      </c>
      <c r="M20" s="8">
        <f t="shared" si="1"/>
        <v>38.52392538523925</v>
      </c>
    </row>
    <row r="21" spans="1:13" ht="12.75">
      <c r="A21" s="7" t="s">
        <v>30</v>
      </c>
      <c r="B21" s="7" t="s">
        <v>31</v>
      </c>
      <c r="C21" s="7"/>
      <c r="D21" s="7"/>
      <c r="E21" s="7"/>
      <c r="F21" s="7"/>
      <c r="G21" s="7"/>
      <c r="H21" s="7"/>
      <c r="I21" s="7"/>
      <c r="J21" s="7"/>
      <c r="K21" s="7">
        <f t="shared" si="2"/>
        <v>0</v>
      </c>
      <c r="L21" s="10">
        <v>8348</v>
      </c>
      <c r="M21" s="8">
        <f t="shared" si="1"/>
        <v>0</v>
      </c>
    </row>
    <row r="22" spans="1:13" ht="12.75">
      <c r="A22" s="7" t="s">
        <v>34</v>
      </c>
      <c r="B22" s="7" t="s">
        <v>35</v>
      </c>
      <c r="C22" s="7">
        <v>1</v>
      </c>
      <c r="D22" s="7"/>
      <c r="E22" s="7"/>
      <c r="F22" s="7"/>
      <c r="G22" s="7">
        <v>2</v>
      </c>
      <c r="H22" s="7"/>
      <c r="I22" s="7"/>
      <c r="J22" s="7"/>
      <c r="K22" s="7">
        <f t="shared" si="2"/>
        <v>3</v>
      </c>
      <c r="L22" s="10">
        <v>22389</v>
      </c>
      <c r="M22" s="8">
        <f t="shared" si="1"/>
        <v>1.3399437223636608</v>
      </c>
    </row>
    <row r="23" spans="1:13" ht="12.75">
      <c r="A23" s="7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>
        <f t="shared" si="2"/>
        <v>0</v>
      </c>
      <c r="L23" s="10">
        <v>2806</v>
      </c>
      <c r="M23" s="8">
        <f t="shared" si="1"/>
        <v>0</v>
      </c>
    </row>
    <row r="24" spans="1:13" ht="12.75">
      <c r="A24" s="7" t="s">
        <v>32</v>
      </c>
      <c r="B24" s="7" t="s">
        <v>33</v>
      </c>
      <c r="C24" s="7"/>
      <c r="D24" s="7"/>
      <c r="E24" s="7">
        <v>1</v>
      </c>
      <c r="F24" s="7">
        <v>1</v>
      </c>
      <c r="G24" s="7">
        <v>2</v>
      </c>
      <c r="H24" s="7"/>
      <c r="I24" s="7">
        <v>1</v>
      </c>
      <c r="J24" s="7"/>
      <c r="K24" s="7">
        <f t="shared" si="2"/>
        <v>5</v>
      </c>
      <c r="L24" s="10"/>
      <c r="M24" s="8" t="e">
        <f t="shared" si="1"/>
        <v>#DIV/0!</v>
      </c>
    </row>
  </sheetData>
  <mergeCells count="5">
    <mergeCell ref="M3:M4"/>
    <mergeCell ref="A5:B5"/>
    <mergeCell ref="A3:B3"/>
    <mergeCell ref="C3:K3"/>
    <mergeCell ref="L3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U.A.E 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Quejas Internacional</dc:title>
  <dc:subject/>
  <dc:creator>4242800</dc:creator>
  <cp:keywords/>
  <dc:description/>
  <cp:lastModifiedBy>4242800</cp:lastModifiedBy>
  <dcterms:created xsi:type="dcterms:W3CDTF">2007-06-04T21:13:18Z</dcterms:created>
  <dcterms:modified xsi:type="dcterms:W3CDTF">2008-07-30T13:01:28Z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AEVVZYF6TF2M-623-74</vt:lpwstr>
  </property>
  <property fmtid="{D5CDD505-2E9C-101B-9397-08002B2CF9AE}" pid="4" name="_dlc_DocIdItemGu">
    <vt:lpwstr>ac45e42e-29cd-4adc-bbbc-90d695d885bc</vt:lpwstr>
  </property>
  <property fmtid="{D5CDD505-2E9C-101B-9397-08002B2CF9AE}" pid="5" name="_dlc_DocIdU">
    <vt:lpwstr>http://bog127/AAeronautica/Estadisticas/TAereo/_layouts/DocIdRedir.aspx?ID=AEVVZYF6TF2M-623-74, AEVVZYF6TF2M-623-74</vt:lpwstr>
  </property>
  <property fmtid="{D5CDD505-2E9C-101B-9397-08002B2CF9AE}" pid="6" name="Cla">
    <vt:lpwstr>CALIDAD 2007</vt:lpwstr>
  </property>
  <property fmtid="{D5CDD505-2E9C-101B-9397-08002B2CF9AE}" pid="7" name="Secci">
    <vt:lpwstr>Calidad del Servicio</vt:lpwstr>
  </property>
  <property fmtid="{D5CDD505-2E9C-101B-9397-08002B2CF9AE}" pid="8" name="Ord">
    <vt:lpwstr>04</vt:lpwstr>
  </property>
  <property fmtid="{D5CDD505-2E9C-101B-9397-08002B2CF9AE}" pid="9" name="Forma">
    <vt:lpwstr>/Style%20Library/Images/xls.svg</vt:lpwstr>
  </property>
  <property fmtid="{D5CDD505-2E9C-101B-9397-08002B2CF9AE}" pid="10" name="Filt">
    <vt:lpwstr>CALIDAD 2007</vt:lpwstr>
  </property>
</Properties>
</file>